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31060" windowHeight="16120" tabRatio="500" activeTab="3"/>
  </bookViews>
  <sheets>
    <sheet name="2011" sheetId="1" r:id="rId1"/>
    <sheet name="2001" sheetId="2" r:id="rId2"/>
    <sheet name="1991" sheetId="3" r:id="rId3"/>
    <sheet name="Comparison 2001 &amp; 2011" sheetId="4" r:id="rId4"/>
    <sheet name="Analysis" sheetId="5" r:id="rId5"/>
  </sheets>
  <definedNames/>
  <calcPr fullCalcOnLoad="1"/>
</workbook>
</file>

<file path=xl/sharedStrings.xml><?xml version="1.0" encoding="utf-8"?>
<sst xmlns="http://schemas.openxmlformats.org/spreadsheetml/2006/main" count="341" uniqueCount="109">
  <si>
    <t>Total</t>
  </si>
  <si>
    <t>Muslim</t>
  </si>
  <si>
    <t>Hindu</t>
  </si>
  <si>
    <t>Christian</t>
  </si>
  <si>
    <t>Others</t>
  </si>
  <si>
    <t>Barisal</t>
  </si>
  <si>
    <t>Bhola</t>
  </si>
  <si>
    <t>Jhalokati</t>
  </si>
  <si>
    <t xml:space="preserve">Buddhist </t>
  </si>
  <si>
    <t>Pirojpur</t>
  </si>
  <si>
    <t>Barguna</t>
  </si>
  <si>
    <t>Patuakhali</t>
  </si>
  <si>
    <t>District</t>
  </si>
  <si>
    <t>Bandarban</t>
  </si>
  <si>
    <t>Brahmanbaria</t>
  </si>
  <si>
    <t>Chandpur</t>
  </si>
  <si>
    <t>Chittagong</t>
  </si>
  <si>
    <t>Comilla</t>
  </si>
  <si>
    <t>Cox's Bazar</t>
  </si>
  <si>
    <t>Feni</t>
  </si>
  <si>
    <t>Khagrachhari</t>
  </si>
  <si>
    <t>Lakshmipur</t>
  </si>
  <si>
    <t>Noakhali</t>
  </si>
  <si>
    <t>Rangamati</t>
  </si>
  <si>
    <t>% of Total</t>
  </si>
  <si>
    <t>Control Total</t>
  </si>
  <si>
    <t>Control %</t>
  </si>
  <si>
    <t>Dhaka</t>
  </si>
  <si>
    <t>Faridpur</t>
  </si>
  <si>
    <t>Gazipur</t>
  </si>
  <si>
    <t>Gopalganj</t>
  </si>
  <si>
    <t>Jamalpur</t>
  </si>
  <si>
    <t>Kishoreganj</t>
  </si>
  <si>
    <t>Madaripur</t>
  </si>
  <si>
    <t>Manikganj</t>
  </si>
  <si>
    <t>Munshiganj</t>
  </si>
  <si>
    <t>Mymensingh</t>
  </si>
  <si>
    <t>Narayanganj</t>
  </si>
  <si>
    <t>Narsingdi</t>
  </si>
  <si>
    <t>Netrakona</t>
  </si>
  <si>
    <t>Rajbari</t>
  </si>
  <si>
    <t>Shariatpur</t>
  </si>
  <si>
    <t>Sherpur</t>
  </si>
  <si>
    <t>Tangail</t>
  </si>
  <si>
    <t>Chuadanga</t>
  </si>
  <si>
    <t>Jessore</t>
  </si>
  <si>
    <t>Jhenaidah</t>
  </si>
  <si>
    <t>Khulna</t>
  </si>
  <si>
    <t>Kushtia</t>
  </si>
  <si>
    <t>Magura</t>
  </si>
  <si>
    <t>Meherpur</t>
  </si>
  <si>
    <t>Narail</t>
  </si>
  <si>
    <t>Satkhira</t>
  </si>
  <si>
    <t>Bogra</t>
  </si>
  <si>
    <t>Chapai Nawabganj</t>
  </si>
  <si>
    <t>Joypurhat</t>
  </si>
  <si>
    <t>Naogaon</t>
  </si>
  <si>
    <t>Natore</t>
  </si>
  <si>
    <t>Pabna</t>
  </si>
  <si>
    <t>Rajshahi</t>
  </si>
  <si>
    <t>Sirajganj</t>
  </si>
  <si>
    <t>Dinajpur</t>
  </si>
  <si>
    <t>Gaibandha</t>
  </si>
  <si>
    <t>Kurigram</t>
  </si>
  <si>
    <t>Lalmonirhat</t>
  </si>
  <si>
    <t>Nilphamari</t>
  </si>
  <si>
    <t>Panchagarh</t>
  </si>
  <si>
    <t>Rangpur</t>
  </si>
  <si>
    <t>Thakurgaon</t>
  </si>
  <si>
    <t>Habiganj</t>
  </si>
  <si>
    <t>Maulvibazar</t>
  </si>
  <si>
    <t>Sunamganj</t>
  </si>
  <si>
    <t>Sylhet</t>
  </si>
  <si>
    <t>Bangladesh Population &amp; Housing Census 2011</t>
  </si>
  <si>
    <t>Bangladesh Bureau of Statistics</t>
  </si>
  <si>
    <t>Source: http://www.bbs.gov.bd/Home.aspx (23.03.2013)</t>
  </si>
  <si>
    <t>Adjusted as by BBS</t>
  </si>
  <si>
    <t>Source: Sheet 1 &amp; 2</t>
  </si>
  <si>
    <t>Population Census 1991</t>
  </si>
  <si>
    <t>Population Census 2001</t>
  </si>
  <si>
    <t>Bagerhat</t>
  </si>
  <si>
    <t>Source: BBS, Zila Series 2001, http://www.bbs.gov.bd/webtestapplication/userfiles/image/Wing/Census%20Wing/Zila%20Series/ (23.03.2013)</t>
  </si>
  <si>
    <t>Year</t>
  </si>
  <si>
    <t>Hindu Population</t>
  </si>
  <si>
    <r>
      <t xml:space="preserve">Predicted Growth of Hindu Population between 2001 and 2011 
</t>
    </r>
    <r>
      <rPr>
        <sz val="10"/>
        <color indexed="8"/>
        <rFont val="Arial"/>
        <family val="2"/>
      </rPr>
      <t>(using 1,37% annual growth as calculated by BBS after 2011 Census)</t>
    </r>
  </si>
  <si>
    <t>Predicted
Growth</t>
  </si>
  <si>
    <t>Real 
Growth</t>
  </si>
  <si>
    <t>Gap</t>
  </si>
  <si>
    <t>Difference Predicted Growth / Real Growth</t>
  </si>
  <si>
    <r>
      <t xml:space="preserve">Calculated Real Growth between 2001 and 2011 </t>
    </r>
    <r>
      <rPr>
        <sz val="10"/>
        <color indexed="8"/>
        <rFont val="Arial"/>
        <family val="2"/>
      </rPr>
      <t>(see "Comparision 2001 &amp; 2011"; using adjusted figure from 2011)</t>
    </r>
  </si>
  <si>
    <t>Unadjusted 
figure in 2011</t>
  </si>
  <si>
    <t>P. Growth</t>
  </si>
  <si>
    <t>R. Growth</t>
  </si>
  <si>
    <r>
      <t xml:space="preserve">Muslim
</t>
    </r>
    <r>
      <rPr>
        <sz val="8"/>
        <color indexed="8"/>
        <rFont val="Arial"/>
        <family val="0"/>
      </rPr>
      <t>(unadjusted 2011)</t>
    </r>
  </si>
  <si>
    <r>
      <t xml:space="preserve">Christian
</t>
    </r>
    <r>
      <rPr>
        <sz val="8"/>
        <color indexed="8"/>
        <rFont val="Arial"/>
        <family val="0"/>
      </rPr>
      <t>(unadjusted 2011)</t>
    </r>
  </si>
  <si>
    <r>
      <t xml:space="preserve">Buddhist
</t>
    </r>
    <r>
      <rPr>
        <sz val="8"/>
        <color indexed="8"/>
        <rFont val="Arial"/>
        <family val="0"/>
      </rPr>
      <t xml:space="preserve">(unadjusted 2011) </t>
    </r>
  </si>
  <si>
    <r>
      <t xml:space="preserve">Others
</t>
    </r>
    <r>
      <rPr>
        <sz val="8"/>
        <color indexed="8"/>
        <rFont val="Arial"/>
        <family val="0"/>
      </rPr>
      <t>(unadjusted 2011)</t>
    </r>
  </si>
  <si>
    <r>
      <t xml:space="preserve">Muslim
</t>
    </r>
    <r>
      <rPr>
        <sz val="8"/>
        <color indexed="53"/>
        <rFont val="Arial"/>
        <family val="0"/>
      </rPr>
      <t>(adjusted 2011)</t>
    </r>
  </si>
  <si>
    <r>
      <t xml:space="preserve">Hindu
</t>
    </r>
    <r>
      <rPr>
        <sz val="8"/>
        <color indexed="53"/>
        <rFont val="Arial"/>
        <family val="0"/>
      </rPr>
      <t>(adjusted 2011)</t>
    </r>
  </si>
  <si>
    <r>
      <t xml:space="preserve">Christian
</t>
    </r>
    <r>
      <rPr>
        <sz val="8"/>
        <color indexed="53"/>
        <rFont val="Arial"/>
        <family val="0"/>
      </rPr>
      <t>(adjusted 2011)</t>
    </r>
  </si>
  <si>
    <r>
      <t xml:space="preserve">Buddhist
</t>
    </r>
    <r>
      <rPr>
        <sz val="8"/>
        <color indexed="53"/>
        <rFont val="Arial"/>
        <family val="0"/>
      </rPr>
      <t>(adjusted 2011)</t>
    </r>
  </si>
  <si>
    <r>
      <t xml:space="preserve">Others
</t>
    </r>
    <r>
      <rPr>
        <sz val="8"/>
        <color indexed="53"/>
        <rFont val="Arial"/>
        <family val="0"/>
      </rPr>
      <t>(adjusted 2011)</t>
    </r>
  </si>
  <si>
    <r>
      <t xml:space="preserve">Hindu
</t>
    </r>
    <r>
      <rPr>
        <sz val="8"/>
        <color indexed="8"/>
        <rFont val="Arial"/>
        <family val="0"/>
      </rPr>
      <t>(unadjusted 2011)</t>
    </r>
  </si>
  <si>
    <t>Source: Sheet 1, 2 &amp; 4</t>
  </si>
  <si>
    <t>Annual growth rate since 2001 in % according to BBS</t>
  </si>
  <si>
    <t>Bangladesh Bureau of Statistics (BBS)</t>
  </si>
  <si>
    <r>
      <t>Total Growth 
2001 - 2011</t>
    </r>
    <r>
      <rPr>
        <b/>
        <sz val="10"/>
        <rFont val="Arial"/>
        <family val="0"/>
      </rPr>
      <t>/</t>
    </r>
    <r>
      <rPr>
        <b/>
        <sz val="10"/>
        <color indexed="53"/>
        <rFont val="Arial"/>
        <family val="0"/>
      </rPr>
      <t xml:space="preserve"> 2011</t>
    </r>
  </si>
  <si>
    <t>Comparison Census 2001 and 2011: Analysis on Hindu Popluation</t>
  </si>
  <si>
    <t>Comparison Census 2001 and 2011 - Population growth in total figures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</si>
</sst>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#,##0.00000000000000000000"/>
  </numFmts>
  <fonts count="53"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10"/>
      <color indexed="53"/>
      <name val="Arial"/>
      <family val="0"/>
    </font>
    <font>
      <sz val="8"/>
      <color indexed="53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b/>
      <sz val="8"/>
      <color indexed="17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sz val="10"/>
      <color indexed="17"/>
      <name val="Arial"/>
      <family val="2"/>
    </font>
    <font>
      <b/>
      <sz val="8"/>
      <color indexed="53"/>
      <name val="Arial"/>
      <family val="0"/>
    </font>
    <font>
      <b/>
      <sz val="10"/>
      <color indexed="48"/>
      <name val="Arial"/>
      <family val="0"/>
    </font>
    <font>
      <sz val="8"/>
      <color indexed="10"/>
      <name val="Arial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i/>
      <sz val="10"/>
      <color indexed="23"/>
      <name val="Arial"/>
      <family val="2"/>
    </font>
    <font>
      <i/>
      <sz val="10"/>
      <color indexed="10"/>
      <name val="Arial"/>
      <family val="0"/>
    </font>
    <font>
      <sz val="8"/>
      <color indexed="55"/>
      <name val="Arial"/>
      <family val="0"/>
    </font>
    <font>
      <sz val="10"/>
      <color indexed="53"/>
      <name val="Arial"/>
      <family val="0"/>
    </font>
    <font>
      <sz val="10"/>
      <color indexed="55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173" fontId="2" fillId="0" borderId="0" xfId="0" applyNumberFormat="1" applyFont="1" applyAlignment="1">
      <alignment horizontal="left" vertical="top"/>
    </xf>
    <xf numFmtId="173" fontId="1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73" fontId="11" fillId="0" borderId="0" xfId="0" applyNumberFormat="1" applyFont="1" applyAlignment="1">
      <alignment horizontal="left" vertical="top"/>
    </xf>
    <xf numFmtId="173" fontId="9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173" fontId="1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173" fontId="1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left" vertical="top"/>
    </xf>
    <xf numFmtId="173" fontId="2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22" fillId="0" borderId="0" xfId="0" applyNumberFormat="1" applyFont="1" applyAlignment="1">
      <alignment horizontal="left" vertical="top"/>
    </xf>
    <xf numFmtId="3" fontId="15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left" vertical="top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="150" zoomScaleNormal="150" workbookViewId="0" topLeftCell="A1">
      <pane ySplit="5" topLeftCell="BM6" activePane="bottomLeft" state="frozen"/>
      <selection pane="topLeft" activeCell="A1" sqref="A1"/>
      <selection pane="bottomLeft" activeCell="K78" sqref="K78"/>
    </sheetView>
  </sheetViews>
  <sheetFormatPr defaultColWidth="11.421875" defaultRowHeight="12.75"/>
  <cols>
    <col min="1" max="1" width="17.140625" style="0" customWidth="1"/>
    <col min="2" max="2" width="11.7109375" style="0" customWidth="1"/>
    <col min="3" max="3" width="12.28125" style="0" customWidth="1"/>
    <col min="4" max="4" width="7.421875" style="0" bestFit="1" customWidth="1"/>
    <col min="5" max="5" width="10.7109375" style="0" customWidth="1"/>
    <col min="6" max="6" width="7.421875" style="0" bestFit="1" customWidth="1"/>
    <col min="7" max="7" width="8.421875" style="0" bestFit="1" customWidth="1"/>
    <col min="8" max="8" width="7.421875" style="0" bestFit="1" customWidth="1"/>
    <col min="9" max="9" width="9.00390625" style="0" bestFit="1" customWidth="1"/>
    <col min="10" max="10" width="7.421875" style="0" bestFit="1" customWidth="1"/>
    <col min="11" max="11" width="9.140625" style="0" customWidth="1"/>
    <col min="12" max="12" width="7.421875" style="0" bestFit="1" customWidth="1"/>
    <col min="13" max="13" width="9.8515625" style="0" customWidth="1"/>
    <col min="14" max="14" width="7.28125" style="0" bestFit="1" customWidth="1"/>
  </cols>
  <sheetData>
    <row r="1" ht="12">
      <c r="A1" s="1" t="s">
        <v>105</v>
      </c>
    </row>
    <row r="2" ht="12">
      <c r="A2" s="1" t="s">
        <v>73</v>
      </c>
    </row>
    <row r="3" ht="12">
      <c r="A3" s="3" t="s">
        <v>75</v>
      </c>
    </row>
    <row r="5" spans="1:14" ht="12">
      <c r="A5" s="2" t="s">
        <v>12</v>
      </c>
      <c r="B5" s="2" t="s">
        <v>0</v>
      </c>
      <c r="C5" s="2" t="s">
        <v>1</v>
      </c>
      <c r="D5" s="6" t="s">
        <v>24</v>
      </c>
      <c r="E5" s="2" t="s">
        <v>2</v>
      </c>
      <c r="F5" s="6" t="s">
        <v>24</v>
      </c>
      <c r="G5" s="2" t="s">
        <v>3</v>
      </c>
      <c r="H5" s="6" t="s">
        <v>24</v>
      </c>
      <c r="I5" s="2" t="s">
        <v>8</v>
      </c>
      <c r="J5" s="6" t="s">
        <v>24</v>
      </c>
      <c r="K5" s="2" t="s">
        <v>4</v>
      </c>
      <c r="L5" s="6" t="s">
        <v>24</v>
      </c>
      <c r="M5" s="4" t="s">
        <v>25</v>
      </c>
      <c r="N5" s="4" t="s">
        <v>26</v>
      </c>
    </row>
    <row r="6" spans="1:14" ht="12">
      <c r="A6" s="1" t="s">
        <v>5</v>
      </c>
      <c r="B6" s="29">
        <v>2324310</v>
      </c>
      <c r="C6" s="29">
        <v>2040088</v>
      </c>
      <c r="D6" s="9">
        <f aca="true" t="shared" si="0" ref="D6:D11">C6/B6*100</f>
        <v>87.77176882601718</v>
      </c>
      <c r="E6" s="29">
        <v>271706</v>
      </c>
      <c r="F6" s="9">
        <f aca="true" t="shared" si="1" ref="F6:F11">E6/B6*100</f>
        <v>11.68974878566112</v>
      </c>
      <c r="G6" s="29">
        <v>12227</v>
      </c>
      <c r="H6" s="9">
        <f aca="true" t="shared" si="2" ref="H6:H11">G6/B6*100</f>
        <v>0.526048590764571</v>
      </c>
      <c r="I6" s="29">
        <v>225</v>
      </c>
      <c r="J6" s="9">
        <f aca="true" t="shared" si="3" ref="J6:J11">I6/B6*100</f>
        <v>0.009680292215754354</v>
      </c>
      <c r="K6" s="29">
        <v>64</v>
      </c>
      <c r="L6" s="9">
        <f aca="true" t="shared" si="4" ref="L6:L11">K6/B6*100</f>
        <v>0.002753505341370127</v>
      </c>
      <c r="M6" s="48">
        <f aca="true" t="shared" si="5" ref="M6:N11">C6+E6+G6+I6+K6</f>
        <v>2324310</v>
      </c>
      <c r="N6" s="10">
        <f t="shared" si="5"/>
        <v>100</v>
      </c>
    </row>
    <row r="7" spans="1:14" ht="12">
      <c r="A7" s="1" t="s">
        <v>6</v>
      </c>
      <c r="B7" s="29">
        <v>1776795</v>
      </c>
      <c r="C7" s="29">
        <v>1715497</v>
      </c>
      <c r="D7" s="9">
        <f t="shared" si="0"/>
        <v>96.55008034128866</v>
      </c>
      <c r="E7" s="29">
        <v>61162</v>
      </c>
      <c r="F7" s="9">
        <f t="shared" si="1"/>
        <v>3.4422654273565603</v>
      </c>
      <c r="G7" s="29">
        <v>71</v>
      </c>
      <c r="H7" s="9">
        <f t="shared" si="2"/>
        <v>0.003995959016093584</v>
      </c>
      <c r="I7" s="29">
        <v>35</v>
      </c>
      <c r="J7" s="9">
        <f t="shared" si="3"/>
        <v>0.001969838951595429</v>
      </c>
      <c r="K7" s="29">
        <v>30</v>
      </c>
      <c r="L7" s="9">
        <f t="shared" si="4"/>
        <v>0.0016884333870817961</v>
      </c>
      <c r="M7" s="48">
        <f t="shared" si="5"/>
        <v>1776795</v>
      </c>
      <c r="N7" s="10">
        <f t="shared" si="5"/>
        <v>100</v>
      </c>
    </row>
    <row r="8" spans="1:14" ht="12">
      <c r="A8" s="1" t="s">
        <v>7</v>
      </c>
      <c r="B8" s="29">
        <v>682669</v>
      </c>
      <c r="C8" s="29">
        <v>613750</v>
      </c>
      <c r="D8" s="9">
        <f t="shared" si="0"/>
        <v>89.90447786555417</v>
      </c>
      <c r="E8" s="29">
        <v>68572</v>
      </c>
      <c r="F8" s="9">
        <f t="shared" si="1"/>
        <v>10.044692230055855</v>
      </c>
      <c r="G8" s="29">
        <v>105</v>
      </c>
      <c r="H8" s="9">
        <f t="shared" si="2"/>
        <v>0.015380806803882995</v>
      </c>
      <c r="I8" s="29">
        <v>195</v>
      </c>
      <c r="J8" s="9">
        <f t="shared" si="3"/>
        <v>0.02856435549292556</v>
      </c>
      <c r="K8" s="29">
        <v>47</v>
      </c>
      <c r="L8" s="9">
        <f t="shared" si="4"/>
        <v>0.006884742093166673</v>
      </c>
      <c r="M8" s="48">
        <f t="shared" si="5"/>
        <v>682669</v>
      </c>
      <c r="N8" s="10">
        <f t="shared" si="5"/>
        <v>100.00000000000001</v>
      </c>
    </row>
    <row r="9" spans="1:14" ht="12">
      <c r="A9" s="1" t="s">
        <v>9</v>
      </c>
      <c r="B9" s="29">
        <v>1113257</v>
      </c>
      <c r="C9" s="29">
        <v>925895</v>
      </c>
      <c r="D9" s="9">
        <f t="shared" si="0"/>
        <v>83.16992392592186</v>
      </c>
      <c r="E9" s="29">
        <v>186865</v>
      </c>
      <c r="F9" s="9">
        <f t="shared" si="1"/>
        <v>16.78543229460942</v>
      </c>
      <c r="G9" s="29">
        <v>216</v>
      </c>
      <c r="H9" s="9">
        <f t="shared" si="2"/>
        <v>0.019402527897870843</v>
      </c>
      <c r="I9" s="29">
        <v>210</v>
      </c>
      <c r="J9" s="9">
        <f t="shared" si="3"/>
        <v>0.018863568789596653</v>
      </c>
      <c r="K9" s="29">
        <v>71</v>
      </c>
      <c r="L9" s="9">
        <f t="shared" si="4"/>
        <v>0.006377682781244582</v>
      </c>
      <c r="M9" s="48">
        <f t="shared" si="5"/>
        <v>1113257</v>
      </c>
      <c r="N9" s="10">
        <f t="shared" si="5"/>
        <v>100</v>
      </c>
    </row>
    <row r="10" spans="1:14" ht="12">
      <c r="A10" s="1" t="s">
        <v>10</v>
      </c>
      <c r="B10" s="29">
        <v>892781</v>
      </c>
      <c r="C10" s="29">
        <v>822652</v>
      </c>
      <c r="D10" s="9">
        <f t="shared" si="0"/>
        <v>92.1448821155468</v>
      </c>
      <c r="E10" s="29">
        <v>68678</v>
      </c>
      <c r="F10" s="9">
        <f t="shared" si="1"/>
        <v>7.692592024247828</v>
      </c>
      <c r="G10" s="29">
        <v>283</v>
      </c>
      <c r="H10" s="9">
        <f t="shared" si="2"/>
        <v>0.03169870326541448</v>
      </c>
      <c r="I10" s="29">
        <v>1097</v>
      </c>
      <c r="J10" s="9">
        <f t="shared" si="3"/>
        <v>0.12287447873554656</v>
      </c>
      <c r="K10" s="29">
        <v>71</v>
      </c>
      <c r="L10" s="9">
        <f t="shared" si="4"/>
        <v>0.007952678204397271</v>
      </c>
      <c r="M10" s="48">
        <f t="shared" si="5"/>
        <v>892781</v>
      </c>
      <c r="N10" s="10">
        <f t="shared" si="5"/>
        <v>100</v>
      </c>
    </row>
    <row r="11" spans="1:14" ht="12">
      <c r="A11" s="1" t="s">
        <v>11</v>
      </c>
      <c r="B11" s="29">
        <v>1535854</v>
      </c>
      <c r="C11" s="29">
        <v>1428601</v>
      </c>
      <c r="D11" s="9">
        <f t="shared" si="0"/>
        <v>93.01671903709597</v>
      </c>
      <c r="E11" s="29">
        <v>105496</v>
      </c>
      <c r="F11" s="9">
        <f t="shared" si="1"/>
        <v>6.868882068217422</v>
      </c>
      <c r="G11" s="29">
        <v>345</v>
      </c>
      <c r="H11" s="9">
        <f t="shared" si="2"/>
        <v>0.022463072661854575</v>
      </c>
      <c r="I11" s="29">
        <v>1355</v>
      </c>
      <c r="J11" s="9">
        <f t="shared" si="3"/>
        <v>0.08822453175887812</v>
      </c>
      <c r="K11" s="29">
        <v>57</v>
      </c>
      <c r="L11" s="9">
        <f t="shared" si="4"/>
        <v>0.003711290265871626</v>
      </c>
      <c r="M11" s="48">
        <f t="shared" si="5"/>
        <v>1535854</v>
      </c>
      <c r="N11" s="10">
        <f t="shared" si="5"/>
        <v>99.99999999999999</v>
      </c>
    </row>
    <row r="12" spans="2:14" ht="12">
      <c r="B12" s="29"/>
      <c r="C12" s="29"/>
      <c r="D12" s="11"/>
      <c r="E12" s="29"/>
      <c r="F12" s="11"/>
      <c r="G12" s="29"/>
      <c r="H12" s="11"/>
      <c r="I12" s="29"/>
      <c r="J12" s="11"/>
      <c r="K12" s="29"/>
      <c r="L12" s="11"/>
      <c r="M12" s="49"/>
      <c r="N12" s="12"/>
    </row>
    <row r="13" spans="1:14" ht="12">
      <c r="A13" s="1" t="s">
        <v>13</v>
      </c>
      <c r="B13" s="29">
        <v>388335</v>
      </c>
      <c r="C13" s="29">
        <v>197087</v>
      </c>
      <c r="D13" s="15">
        <f aca="true" t="shared" si="6" ref="D13:D78">C13/B13*100</f>
        <v>50.75179934850065</v>
      </c>
      <c r="E13" s="29">
        <v>13137</v>
      </c>
      <c r="F13" s="9">
        <f aca="true" t="shared" si="7" ref="F13:F78">E13/B13*100</f>
        <v>3.382903936034609</v>
      </c>
      <c r="G13" s="29">
        <v>39333</v>
      </c>
      <c r="H13" s="9">
        <f aca="true" t="shared" si="8" ref="H13:H23">G13/B13*100</f>
        <v>10.128626057398895</v>
      </c>
      <c r="I13" s="29">
        <v>123052</v>
      </c>
      <c r="J13" s="9">
        <f aca="true" t="shared" si="9" ref="J13:J78">I13/B13*100</f>
        <v>31.68707430440213</v>
      </c>
      <c r="K13" s="29">
        <v>15726</v>
      </c>
      <c r="L13" s="9">
        <f aca="true" t="shared" si="10" ref="L13:L23">K13/B13*100</f>
        <v>4.049596353663718</v>
      </c>
      <c r="M13" s="48">
        <f aca="true" t="shared" si="11" ref="M13:M23">C13+E13+G13+I13+K13</f>
        <v>388335</v>
      </c>
      <c r="N13" s="10">
        <f aca="true" t="shared" si="12" ref="N13:N75">D13+F13+H13+J13+L13</f>
        <v>100</v>
      </c>
    </row>
    <row r="14" spans="1:14" ht="12">
      <c r="A14" s="1" t="s">
        <v>14</v>
      </c>
      <c r="B14" s="29">
        <v>2840498</v>
      </c>
      <c r="C14" s="29">
        <v>2627810</v>
      </c>
      <c r="D14" s="9">
        <f t="shared" si="6"/>
        <v>92.51229889969999</v>
      </c>
      <c r="E14" s="29">
        <v>211899</v>
      </c>
      <c r="F14" s="9">
        <f t="shared" si="7"/>
        <v>7.459924280883142</v>
      </c>
      <c r="G14" s="29">
        <v>389</v>
      </c>
      <c r="H14" s="9">
        <f t="shared" si="8"/>
        <v>0.013694781689689624</v>
      </c>
      <c r="I14" s="29">
        <v>118</v>
      </c>
      <c r="J14" s="9">
        <f t="shared" si="9"/>
        <v>0.004154201129520246</v>
      </c>
      <c r="K14" s="29">
        <v>282</v>
      </c>
      <c r="L14" s="9">
        <f t="shared" si="10"/>
        <v>0.009927836597667028</v>
      </c>
      <c r="M14" s="48">
        <f t="shared" si="11"/>
        <v>2840498</v>
      </c>
      <c r="N14" s="10">
        <f t="shared" si="12"/>
        <v>100.00000000000001</v>
      </c>
    </row>
    <row r="15" spans="1:14" ht="12">
      <c r="A15" s="1" t="s">
        <v>15</v>
      </c>
      <c r="B15" s="29">
        <v>2416018</v>
      </c>
      <c r="C15" s="29">
        <v>2269246</v>
      </c>
      <c r="D15" s="9">
        <f t="shared" si="6"/>
        <v>93.92504526042438</v>
      </c>
      <c r="E15" s="29">
        <v>145551</v>
      </c>
      <c r="F15" s="9">
        <f t="shared" si="7"/>
        <v>6.024417036628038</v>
      </c>
      <c r="G15" s="29">
        <v>423</v>
      </c>
      <c r="H15" s="9">
        <f t="shared" si="8"/>
        <v>0.01750814770419757</v>
      </c>
      <c r="I15" s="29">
        <v>110</v>
      </c>
      <c r="J15" s="9">
        <f t="shared" si="9"/>
        <v>0.004552946211493457</v>
      </c>
      <c r="K15" s="29">
        <v>688</v>
      </c>
      <c r="L15" s="9">
        <f t="shared" si="10"/>
        <v>0.028476609031886355</v>
      </c>
      <c r="M15" s="48">
        <f t="shared" si="11"/>
        <v>2416018</v>
      </c>
      <c r="N15" s="10">
        <f t="shared" si="12"/>
        <v>99.99999999999999</v>
      </c>
    </row>
    <row r="16" spans="1:14" ht="12">
      <c r="A16" s="1" t="s">
        <v>16</v>
      </c>
      <c r="B16" s="29">
        <v>7616352</v>
      </c>
      <c r="C16" s="29">
        <v>6618657</v>
      </c>
      <c r="D16" s="9">
        <f t="shared" si="6"/>
        <v>86.90061856384789</v>
      </c>
      <c r="E16" s="29">
        <v>861494</v>
      </c>
      <c r="F16" s="9">
        <f t="shared" si="7"/>
        <v>11.311110620937688</v>
      </c>
      <c r="G16" s="29">
        <v>7484</v>
      </c>
      <c r="H16" s="9">
        <f t="shared" si="8"/>
        <v>0.09826226518942402</v>
      </c>
      <c r="I16" s="29">
        <v>121169</v>
      </c>
      <c r="J16" s="9">
        <f t="shared" si="9"/>
        <v>1.590905987538391</v>
      </c>
      <c r="K16" s="29">
        <v>7548</v>
      </c>
      <c r="L16" s="9">
        <f t="shared" si="10"/>
        <v>0.09910256248660777</v>
      </c>
      <c r="M16" s="48">
        <f t="shared" si="11"/>
        <v>7616352</v>
      </c>
      <c r="N16" s="10">
        <f t="shared" si="12"/>
        <v>99.99999999999999</v>
      </c>
    </row>
    <row r="17" spans="1:14" ht="12">
      <c r="A17" s="1" t="s">
        <v>17</v>
      </c>
      <c r="B17" s="29">
        <v>5387288</v>
      </c>
      <c r="C17" s="29">
        <v>5123410</v>
      </c>
      <c r="D17" s="9">
        <f t="shared" si="6"/>
        <v>95.10183973828761</v>
      </c>
      <c r="E17" s="29">
        <v>258105</v>
      </c>
      <c r="F17" s="9">
        <f t="shared" si="7"/>
        <v>4.791000592505914</v>
      </c>
      <c r="G17" s="29">
        <v>444</v>
      </c>
      <c r="H17" s="9">
        <f t="shared" si="8"/>
        <v>0.008241623614701868</v>
      </c>
      <c r="I17" s="29">
        <v>4934</v>
      </c>
      <c r="J17" s="9">
        <f t="shared" si="9"/>
        <v>0.09158597052914193</v>
      </c>
      <c r="K17" s="29">
        <v>395</v>
      </c>
      <c r="L17" s="9">
        <f t="shared" si="10"/>
        <v>0.007332075062628915</v>
      </c>
      <c r="M17" s="48">
        <f t="shared" si="11"/>
        <v>5387288</v>
      </c>
      <c r="N17" s="10">
        <f t="shared" si="12"/>
        <v>100</v>
      </c>
    </row>
    <row r="18" spans="1:14" ht="12">
      <c r="A18" s="1" t="s">
        <v>18</v>
      </c>
      <c r="B18" s="29">
        <v>2289990</v>
      </c>
      <c r="C18" s="29">
        <v>2151958</v>
      </c>
      <c r="D18" s="9">
        <f t="shared" si="6"/>
        <v>93.9723754252202</v>
      </c>
      <c r="E18" s="29">
        <v>97648</v>
      </c>
      <c r="F18" s="9">
        <f t="shared" si="7"/>
        <v>4.264123424119756</v>
      </c>
      <c r="G18" s="29">
        <v>1503</v>
      </c>
      <c r="H18" s="9">
        <f t="shared" si="8"/>
        <v>0.0656334743819842</v>
      </c>
      <c r="I18" s="29">
        <v>37822</v>
      </c>
      <c r="J18" s="9">
        <f t="shared" si="9"/>
        <v>1.6516229328512353</v>
      </c>
      <c r="K18" s="29">
        <v>1059</v>
      </c>
      <c r="L18" s="9">
        <f t="shared" si="10"/>
        <v>0.04624474342682719</v>
      </c>
      <c r="M18" s="48">
        <f t="shared" si="11"/>
        <v>2289990</v>
      </c>
      <c r="N18" s="10">
        <f t="shared" si="12"/>
        <v>100.00000000000001</v>
      </c>
    </row>
    <row r="19" spans="1:14" ht="12">
      <c r="A19" s="1" t="s">
        <v>19</v>
      </c>
      <c r="B19" s="29">
        <v>1437371</v>
      </c>
      <c r="C19" s="29">
        <v>1352866</v>
      </c>
      <c r="D19" s="9">
        <f t="shared" si="6"/>
        <v>94.12086371576997</v>
      </c>
      <c r="E19" s="29">
        <v>83773</v>
      </c>
      <c r="F19" s="9">
        <f t="shared" si="7"/>
        <v>5.828209975016888</v>
      </c>
      <c r="G19" s="29">
        <v>182</v>
      </c>
      <c r="H19" s="9">
        <f t="shared" si="8"/>
        <v>0.012662005842611266</v>
      </c>
      <c r="I19" s="29">
        <v>408</v>
      </c>
      <c r="J19" s="9">
        <f t="shared" si="9"/>
        <v>0.02838515595486482</v>
      </c>
      <c r="K19" s="29">
        <v>142</v>
      </c>
      <c r="L19" s="9">
        <f t="shared" si="10"/>
        <v>0.009879147415663736</v>
      </c>
      <c r="M19" s="48">
        <f t="shared" si="11"/>
        <v>1437371</v>
      </c>
      <c r="N19" s="10">
        <f t="shared" si="12"/>
        <v>100</v>
      </c>
    </row>
    <row r="20" spans="1:14" ht="12">
      <c r="A20" s="1" t="s">
        <v>20</v>
      </c>
      <c r="B20" s="29">
        <v>613917</v>
      </c>
      <c r="C20" s="29">
        <v>274258</v>
      </c>
      <c r="D20" s="9">
        <f t="shared" si="6"/>
        <v>44.67346563134756</v>
      </c>
      <c r="E20" s="29">
        <v>103195</v>
      </c>
      <c r="F20" s="9">
        <f t="shared" si="7"/>
        <v>16.809275520958046</v>
      </c>
      <c r="G20" s="29">
        <v>4070</v>
      </c>
      <c r="H20" s="9">
        <f t="shared" si="8"/>
        <v>0.662956067351124</v>
      </c>
      <c r="I20" s="29">
        <v>231309</v>
      </c>
      <c r="J20" s="9">
        <f t="shared" si="9"/>
        <v>37.67756879187252</v>
      </c>
      <c r="K20" s="29">
        <v>1085</v>
      </c>
      <c r="L20" s="9">
        <f t="shared" si="10"/>
        <v>0.1767339884707542</v>
      </c>
      <c r="M20" s="48">
        <f t="shared" si="11"/>
        <v>613917</v>
      </c>
      <c r="N20" s="10">
        <f t="shared" si="12"/>
        <v>100.00000000000001</v>
      </c>
    </row>
    <row r="21" spans="1:14" ht="12">
      <c r="A21" s="1" t="s">
        <v>21</v>
      </c>
      <c r="B21" s="29">
        <v>1729188</v>
      </c>
      <c r="C21" s="29">
        <v>1669495</v>
      </c>
      <c r="D21" s="9">
        <f t="shared" si="6"/>
        <v>96.54791728834574</v>
      </c>
      <c r="E21" s="29">
        <v>59417</v>
      </c>
      <c r="F21" s="9">
        <f t="shared" si="7"/>
        <v>3.4361214627906276</v>
      </c>
      <c r="G21" s="29">
        <v>106</v>
      </c>
      <c r="H21" s="9">
        <f t="shared" si="8"/>
        <v>0.006130044853422532</v>
      </c>
      <c r="I21" s="29">
        <v>120</v>
      </c>
      <c r="J21" s="9">
        <f t="shared" si="9"/>
        <v>0.006939673418968903</v>
      </c>
      <c r="K21" s="29">
        <v>50</v>
      </c>
      <c r="L21" s="9">
        <f t="shared" si="10"/>
        <v>0.002891530591237043</v>
      </c>
      <c r="M21" s="48">
        <f t="shared" si="11"/>
        <v>1729188</v>
      </c>
      <c r="N21" s="10">
        <f t="shared" si="12"/>
        <v>100</v>
      </c>
    </row>
    <row r="22" spans="1:14" ht="12">
      <c r="A22" s="1" t="s">
        <v>22</v>
      </c>
      <c r="B22" s="29">
        <v>3108083</v>
      </c>
      <c r="C22" s="29">
        <v>2965950</v>
      </c>
      <c r="D22" s="9">
        <f t="shared" si="6"/>
        <v>95.42698827540963</v>
      </c>
      <c r="E22" s="29">
        <v>140541</v>
      </c>
      <c r="F22" s="9">
        <f t="shared" si="7"/>
        <v>4.52179044124626</v>
      </c>
      <c r="G22" s="29">
        <v>934</v>
      </c>
      <c r="H22" s="9">
        <f t="shared" si="8"/>
        <v>0.030050677539821172</v>
      </c>
      <c r="I22" s="29">
        <v>558</v>
      </c>
      <c r="J22" s="9">
        <f t="shared" si="9"/>
        <v>0.017953188508801083</v>
      </c>
      <c r="K22" s="29">
        <v>100</v>
      </c>
      <c r="L22" s="9">
        <f t="shared" si="10"/>
        <v>0.0032174172954840654</v>
      </c>
      <c r="M22" s="48">
        <f t="shared" si="11"/>
        <v>3108083</v>
      </c>
      <c r="N22" s="10">
        <f t="shared" si="12"/>
        <v>99.99999999999999</v>
      </c>
    </row>
    <row r="23" spans="1:14" ht="12">
      <c r="A23" s="1" t="s">
        <v>23</v>
      </c>
      <c r="B23" s="29">
        <v>595979</v>
      </c>
      <c r="C23" s="29">
        <v>209465</v>
      </c>
      <c r="D23" s="9">
        <f t="shared" si="6"/>
        <v>35.14637260708851</v>
      </c>
      <c r="E23" s="29">
        <v>30244</v>
      </c>
      <c r="F23" s="9">
        <f t="shared" si="7"/>
        <v>5.074675449973908</v>
      </c>
      <c r="G23" s="29">
        <v>8663</v>
      </c>
      <c r="H23" s="9">
        <f t="shared" si="8"/>
        <v>1.453574706491336</v>
      </c>
      <c r="I23" s="29">
        <v>347038</v>
      </c>
      <c r="J23" s="9">
        <f t="shared" si="9"/>
        <v>58.22990407380125</v>
      </c>
      <c r="K23" s="29">
        <v>569</v>
      </c>
      <c r="L23" s="9">
        <f t="shared" si="10"/>
        <v>0.09547316264499253</v>
      </c>
      <c r="M23" s="48">
        <f t="shared" si="11"/>
        <v>595979</v>
      </c>
      <c r="N23" s="10">
        <f t="shared" si="12"/>
        <v>100</v>
      </c>
    </row>
    <row r="24" spans="2:14" ht="12">
      <c r="B24" s="29"/>
      <c r="C24" s="29"/>
      <c r="D24" s="11"/>
      <c r="E24" s="29"/>
      <c r="F24" s="11"/>
      <c r="G24" s="29"/>
      <c r="H24" s="11"/>
      <c r="I24" s="29"/>
      <c r="J24" s="11"/>
      <c r="K24" s="29"/>
      <c r="L24" s="11"/>
      <c r="M24" s="49"/>
      <c r="N24" s="13"/>
    </row>
    <row r="25" spans="1:14" ht="12">
      <c r="A25" s="1" t="s">
        <v>27</v>
      </c>
      <c r="B25" s="29">
        <v>12043977</v>
      </c>
      <c r="C25" s="29">
        <v>11400096</v>
      </c>
      <c r="D25" s="9">
        <f t="shared" si="6"/>
        <v>94.65391705746366</v>
      </c>
      <c r="E25" s="29">
        <v>566368</v>
      </c>
      <c r="F25" s="9">
        <f t="shared" si="7"/>
        <v>4.70249984701897</v>
      </c>
      <c r="G25" s="29">
        <v>62064</v>
      </c>
      <c r="H25" s="9">
        <f aca="true" t="shared" si="13" ref="H25:H43">G25/B25*100</f>
        <v>0.5153115121359</v>
      </c>
      <c r="I25" s="29">
        <v>13267</v>
      </c>
      <c r="J25" s="9">
        <f t="shared" si="9"/>
        <v>0.11015464410136287</v>
      </c>
      <c r="K25" s="29">
        <v>2182</v>
      </c>
      <c r="L25" s="9">
        <f aca="true" t="shared" si="14" ref="L25:L41">K25/B25*100</f>
        <v>0.018116939280106565</v>
      </c>
      <c r="M25" s="48">
        <f aca="true" t="shared" si="15" ref="M25:M41">C25+E25+G25+I25+K25</f>
        <v>12043977</v>
      </c>
      <c r="N25" s="10">
        <f t="shared" si="12"/>
        <v>99.99999999999999</v>
      </c>
    </row>
    <row r="26" spans="1:14" ht="12">
      <c r="A26" s="1" t="s">
        <v>28</v>
      </c>
      <c r="B26" s="29">
        <v>1912969</v>
      </c>
      <c r="C26" s="29">
        <v>1731133</v>
      </c>
      <c r="D26" s="9">
        <f t="shared" si="6"/>
        <v>90.49456629981981</v>
      </c>
      <c r="E26" s="29">
        <v>180366</v>
      </c>
      <c r="F26" s="9">
        <f t="shared" si="7"/>
        <v>9.428589799416509</v>
      </c>
      <c r="G26" s="29">
        <v>930</v>
      </c>
      <c r="H26" s="9">
        <f t="shared" si="13"/>
        <v>0.04861552905457433</v>
      </c>
      <c r="I26" s="29">
        <v>51</v>
      </c>
      <c r="J26" s="9">
        <f t="shared" si="9"/>
        <v>0.0026660128836379473</v>
      </c>
      <c r="K26" s="29">
        <v>489</v>
      </c>
      <c r="L26" s="9">
        <f t="shared" si="14"/>
        <v>0.02556235882546973</v>
      </c>
      <c r="M26" s="48">
        <f t="shared" si="15"/>
        <v>1912969</v>
      </c>
      <c r="N26" s="10">
        <f t="shared" si="12"/>
        <v>100</v>
      </c>
    </row>
    <row r="27" spans="1:14" ht="12">
      <c r="A27" s="1" t="s">
        <v>29</v>
      </c>
      <c r="B27" s="29">
        <v>3403912</v>
      </c>
      <c r="C27" s="29">
        <v>3200383</v>
      </c>
      <c r="D27" s="9">
        <f t="shared" si="6"/>
        <v>94.02073261588431</v>
      </c>
      <c r="E27" s="29">
        <v>176582</v>
      </c>
      <c r="F27" s="9">
        <f t="shared" si="7"/>
        <v>5.18761942141865</v>
      </c>
      <c r="G27" s="29">
        <v>23843</v>
      </c>
      <c r="H27" s="9">
        <f t="shared" si="13"/>
        <v>0.700458766266578</v>
      </c>
      <c r="I27" s="29">
        <v>701</v>
      </c>
      <c r="J27" s="9">
        <f t="shared" si="9"/>
        <v>0.020593951900049118</v>
      </c>
      <c r="K27" s="29">
        <v>2403</v>
      </c>
      <c r="L27" s="9">
        <f t="shared" si="14"/>
        <v>0.0705952445304109</v>
      </c>
      <c r="M27" s="48">
        <f t="shared" si="15"/>
        <v>3403912</v>
      </c>
      <c r="N27" s="10">
        <f t="shared" si="12"/>
        <v>100</v>
      </c>
    </row>
    <row r="28" spans="1:14" ht="12">
      <c r="A28" s="1" t="s">
        <v>30</v>
      </c>
      <c r="B28" s="29">
        <v>1172415</v>
      </c>
      <c r="C28" s="29">
        <v>805115</v>
      </c>
      <c r="D28" s="9">
        <f t="shared" si="6"/>
        <v>68.67150283815884</v>
      </c>
      <c r="E28" s="29">
        <v>353794</v>
      </c>
      <c r="F28" s="9">
        <f t="shared" si="7"/>
        <v>30.176515994762948</v>
      </c>
      <c r="G28" s="29">
        <v>12951</v>
      </c>
      <c r="H28" s="9">
        <f t="shared" si="13"/>
        <v>1.1046429805145788</v>
      </c>
      <c r="I28" s="29">
        <v>80</v>
      </c>
      <c r="J28" s="9">
        <f t="shared" si="9"/>
        <v>0.006823522387550483</v>
      </c>
      <c r="K28" s="29">
        <v>475</v>
      </c>
      <c r="L28" s="9">
        <f t="shared" si="14"/>
        <v>0.040514664176080996</v>
      </c>
      <c r="M28" s="48">
        <f t="shared" si="15"/>
        <v>1172415</v>
      </c>
      <c r="N28" s="10">
        <f t="shared" si="12"/>
        <v>100.00000000000001</v>
      </c>
    </row>
    <row r="29" spans="1:14" ht="12">
      <c r="A29" s="1" t="s">
        <v>31</v>
      </c>
      <c r="B29" s="29">
        <v>2292674</v>
      </c>
      <c r="C29" s="29">
        <v>2252181</v>
      </c>
      <c r="D29" s="9">
        <f t="shared" si="6"/>
        <v>98.23380908057578</v>
      </c>
      <c r="E29" s="29">
        <v>38832</v>
      </c>
      <c r="F29" s="9">
        <f t="shared" si="7"/>
        <v>1.6937427649984256</v>
      </c>
      <c r="G29" s="29">
        <v>985</v>
      </c>
      <c r="H29" s="9">
        <f t="shared" si="13"/>
        <v>0.04296293323865495</v>
      </c>
      <c r="I29" s="29">
        <v>15</v>
      </c>
      <c r="J29" s="9">
        <f t="shared" si="9"/>
        <v>0.0006542578665785018</v>
      </c>
      <c r="K29" s="29">
        <v>661</v>
      </c>
      <c r="L29" s="9">
        <f t="shared" si="14"/>
        <v>0.02883096332055931</v>
      </c>
      <c r="M29" s="48">
        <f t="shared" si="15"/>
        <v>2292674</v>
      </c>
      <c r="N29" s="10">
        <f t="shared" si="12"/>
        <v>99.99999999999999</v>
      </c>
    </row>
    <row r="30" spans="1:14" ht="12">
      <c r="A30" s="1" t="s">
        <v>32</v>
      </c>
      <c r="B30" s="29">
        <v>2911907</v>
      </c>
      <c r="C30" s="29">
        <v>2752007</v>
      </c>
      <c r="D30" s="9">
        <f t="shared" si="6"/>
        <v>94.50875319850532</v>
      </c>
      <c r="E30" s="29">
        <v>158538</v>
      </c>
      <c r="F30" s="9">
        <f t="shared" si="7"/>
        <v>5.4444733296770815</v>
      </c>
      <c r="G30" s="29">
        <v>269</v>
      </c>
      <c r="H30" s="9">
        <f t="shared" si="13"/>
        <v>0.009237932392758422</v>
      </c>
      <c r="I30" s="29">
        <v>19</v>
      </c>
      <c r="J30" s="9">
        <f t="shared" si="9"/>
        <v>0.0006524933660312641</v>
      </c>
      <c r="K30" s="29">
        <v>1074</v>
      </c>
      <c r="L30" s="9">
        <f t="shared" si="14"/>
        <v>0.03688304605881987</v>
      </c>
      <c r="M30" s="48">
        <f t="shared" si="15"/>
        <v>2911907</v>
      </c>
      <c r="N30" s="10">
        <f t="shared" si="12"/>
        <v>100.00000000000001</v>
      </c>
    </row>
    <row r="31" spans="1:14" ht="12">
      <c r="A31" s="1" t="s">
        <v>33</v>
      </c>
      <c r="B31" s="29">
        <v>1165952</v>
      </c>
      <c r="C31" s="29">
        <v>1023702</v>
      </c>
      <c r="D31" s="9">
        <f t="shared" si="6"/>
        <v>87.79966928312658</v>
      </c>
      <c r="E31" s="29">
        <v>141097</v>
      </c>
      <c r="F31" s="9">
        <f t="shared" si="7"/>
        <v>12.101441568778132</v>
      </c>
      <c r="G31" s="29">
        <v>1091</v>
      </c>
      <c r="H31" s="9">
        <f t="shared" si="13"/>
        <v>0.09357160500603798</v>
      </c>
      <c r="I31" s="29">
        <v>36</v>
      </c>
      <c r="J31" s="9">
        <f t="shared" si="9"/>
        <v>0.0030876056647271928</v>
      </c>
      <c r="K31" s="29">
        <v>26</v>
      </c>
      <c r="L31" s="9">
        <f t="shared" si="14"/>
        <v>0.002229937424525195</v>
      </c>
      <c r="M31" s="48">
        <f t="shared" si="15"/>
        <v>1165952</v>
      </c>
      <c r="N31" s="10">
        <f t="shared" si="12"/>
        <v>100</v>
      </c>
    </row>
    <row r="32" spans="1:14" ht="12">
      <c r="A32" s="1" t="s">
        <v>34</v>
      </c>
      <c r="B32" s="29">
        <v>1392867</v>
      </c>
      <c r="C32" s="29">
        <v>1262215</v>
      </c>
      <c r="D32" s="9">
        <f t="shared" si="6"/>
        <v>90.61992279234127</v>
      </c>
      <c r="E32" s="29">
        <v>130095</v>
      </c>
      <c r="F32" s="9">
        <f t="shared" si="7"/>
        <v>9.340087747071328</v>
      </c>
      <c r="G32" s="29">
        <v>447</v>
      </c>
      <c r="H32" s="9">
        <f t="shared" si="13"/>
        <v>0.03209208057912206</v>
      </c>
      <c r="I32" s="29">
        <v>4</v>
      </c>
      <c r="J32" s="9">
        <f t="shared" si="9"/>
        <v>0.0002871774548467298</v>
      </c>
      <c r="K32" s="29">
        <v>106</v>
      </c>
      <c r="L32" s="9">
        <f t="shared" si="14"/>
        <v>0.00761020255343834</v>
      </c>
      <c r="M32" s="48">
        <f t="shared" si="15"/>
        <v>1392867</v>
      </c>
      <c r="N32" s="10">
        <f t="shared" si="12"/>
        <v>100</v>
      </c>
    </row>
    <row r="33" spans="1:14" ht="12">
      <c r="A33" s="1" t="s">
        <v>35</v>
      </c>
      <c r="B33" s="29">
        <v>1445660</v>
      </c>
      <c r="C33" s="29">
        <v>1328838</v>
      </c>
      <c r="D33" s="9">
        <f t="shared" si="6"/>
        <v>91.91912344534676</v>
      </c>
      <c r="E33" s="29">
        <v>114655</v>
      </c>
      <c r="F33" s="9">
        <f t="shared" si="7"/>
        <v>7.930979621764453</v>
      </c>
      <c r="G33" s="29">
        <v>2039</v>
      </c>
      <c r="H33" s="9">
        <f t="shared" si="13"/>
        <v>0.14104284548234025</v>
      </c>
      <c r="I33" s="29">
        <v>71</v>
      </c>
      <c r="J33" s="9">
        <f t="shared" si="9"/>
        <v>0.0049112516082619705</v>
      </c>
      <c r="K33" s="29">
        <v>57</v>
      </c>
      <c r="L33" s="9">
        <f t="shared" si="14"/>
        <v>0.003942835798182146</v>
      </c>
      <c r="M33" s="48">
        <f t="shared" si="15"/>
        <v>1445660</v>
      </c>
      <c r="N33" s="10">
        <f t="shared" si="12"/>
        <v>100</v>
      </c>
    </row>
    <row r="34" spans="1:14" ht="12">
      <c r="A34" s="1" t="s">
        <v>36</v>
      </c>
      <c r="B34" s="29">
        <v>5110272</v>
      </c>
      <c r="C34" s="29">
        <v>4895267</v>
      </c>
      <c r="D34" s="9">
        <f t="shared" si="6"/>
        <v>95.79268970418796</v>
      </c>
      <c r="E34" s="29">
        <v>183026</v>
      </c>
      <c r="F34" s="9">
        <f t="shared" si="7"/>
        <v>3.581531472297365</v>
      </c>
      <c r="G34" s="29">
        <v>28446</v>
      </c>
      <c r="H34" s="9">
        <f t="shared" si="13"/>
        <v>0.5566435602645026</v>
      </c>
      <c r="I34" s="29">
        <v>116</v>
      </c>
      <c r="J34" s="9">
        <f t="shared" si="9"/>
        <v>0.002269937881975754</v>
      </c>
      <c r="K34" s="29">
        <v>3417</v>
      </c>
      <c r="L34" s="9">
        <f t="shared" si="14"/>
        <v>0.06686532536819959</v>
      </c>
      <c r="M34" s="48">
        <f t="shared" si="15"/>
        <v>5110272</v>
      </c>
      <c r="N34" s="10">
        <f t="shared" si="12"/>
        <v>100.00000000000001</v>
      </c>
    </row>
    <row r="35" spans="1:14" ht="12">
      <c r="A35" s="1" t="s">
        <v>37</v>
      </c>
      <c r="B35" s="29">
        <v>2948217</v>
      </c>
      <c r="C35" s="29">
        <v>2802567</v>
      </c>
      <c r="D35" s="9">
        <f t="shared" si="6"/>
        <v>95.05972592926504</v>
      </c>
      <c r="E35" s="29">
        <v>144105</v>
      </c>
      <c r="F35" s="9">
        <f t="shared" si="7"/>
        <v>4.887869515710682</v>
      </c>
      <c r="G35" s="29">
        <v>963</v>
      </c>
      <c r="H35" s="9">
        <f t="shared" si="13"/>
        <v>0.032663810024838744</v>
      </c>
      <c r="I35" s="29">
        <v>378</v>
      </c>
      <c r="J35" s="9">
        <f t="shared" si="9"/>
        <v>0.01282130860788063</v>
      </c>
      <c r="K35" s="29">
        <v>204</v>
      </c>
      <c r="L35" s="9">
        <f t="shared" si="14"/>
        <v>0.006919436391554625</v>
      </c>
      <c r="M35" s="48">
        <f t="shared" si="15"/>
        <v>2948217</v>
      </c>
      <c r="N35" s="10">
        <f t="shared" si="12"/>
        <v>100</v>
      </c>
    </row>
    <row r="36" spans="1:14" ht="12">
      <c r="A36" s="1" t="s">
        <v>38</v>
      </c>
      <c r="B36" s="29">
        <v>2224944</v>
      </c>
      <c r="C36" s="29">
        <v>2098829</v>
      </c>
      <c r="D36" s="9">
        <f t="shared" si="6"/>
        <v>94.33176745122573</v>
      </c>
      <c r="E36" s="29">
        <v>125769</v>
      </c>
      <c r="F36" s="9">
        <f t="shared" si="7"/>
        <v>5.652681595581732</v>
      </c>
      <c r="G36" s="29">
        <v>151</v>
      </c>
      <c r="H36" s="9">
        <f t="shared" si="13"/>
        <v>0.006786687664947971</v>
      </c>
      <c r="I36" s="29">
        <v>65</v>
      </c>
      <c r="J36" s="9">
        <f t="shared" si="9"/>
        <v>0.0029214218425272728</v>
      </c>
      <c r="K36" s="29">
        <v>130</v>
      </c>
      <c r="L36" s="9">
        <f t="shared" si="14"/>
        <v>0.0058428436850545456</v>
      </c>
      <c r="M36" s="48">
        <f t="shared" si="15"/>
        <v>2224944</v>
      </c>
      <c r="N36" s="10">
        <f t="shared" si="12"/>
        <v>99.99999999999999</v>
      </c>
    </row>
    <row r="37" spans="1:14" ht="12">
      <c r="A37" s="1" t="s">
        <v>39</v>
      </c>
      <c r="B37" s="29">
        <v>2229642</v>
      </c>
      <c r="C37" s="29">
        <v>2001732</v>
      </c>
      <c r="D37" s="9">
        <f t="shared" si="6"/>
        <v>89.7781796360133</v>
      </c>
      <c r="E37" s="29">
        <v>207430</v>
      </c>
      <c r="F37" s="9">
        <f t="shared" si="7"/>
        <v>9.303287254186996</v>
      </c>
      <c r="G37" s="29">
        <v>18200</v>
      </c>
      <c r="H37" s="9">
        <f t="shared" si="13"/>
        <v>0.8162745409352712</v>
      </c>
      <c r="I37" s="29">
        <v>54</v>
      </c>
      <c r="J37" s="9">
        <f t="shared" si="9"/>
        <v>0.002421913473104651</v>
      </c>
      <c r="K37" s="29">
        <v>2226</v>
      </c>
      <c r="L37" s="9">
        <f t="shared" si="14"/>
        <v>0.09983665539131394</v>
      </c>
      <c r="M37" s="48">
        <f t="shared" si="15"/>
        <v>2229642</v>
      </c>
      <c r="N37" s="10">
        <f t="shared" si="12"/>
        <v>99.99999999999999</v>
      </c>
    </row>
    <row r="38" spans="1:14" ht="12">
      <c r="A38" s="1" t="s">
        <v>40</v>
      </c>
      <c r="B38" s="29">
        <v>1049778</v>
      </c>
      <c r="C38" s="29">
        <v>942527</v>
      </c>
      <c r="D38" s="9">
        <f t="shared" si="6"/>
        <v>89.78345897894603</v>
      </c>
      <c r="E38" s="29">
        <v>106974</v>
      </c>
      <c r="F38" s="9">
        <f t="shared" si="7"/>
        <v>10.190154489806416</v>
      </c>
      <c r="G38" s="29">
        <v>189</v>
      </c>
      <c r="H38" s="9">
        <f t="shared" si="13"/>
        <v>0.018003806519092606</v>
      </c>
      <c r="I38" s="29">
        <v>4</v>
      </c>
      <c r="J38" s="9">
        <f t="shared" si="9"/>
        <v>0.00038103294220301814</v>
      </c>
      <c r="K38" s="29">
        <v>84</v>
      </c>
      <c r="L38" s="9">
        <f t="shared" si="14"/>
        <v>0.00800169178626338</v>
      </c>
      <c r="M38" s="48">
        <f t="shared" si="15"/>
        <v>1049778</v>
      </c>
      <c r="N38" s="10">
        <f t="shared" si="12"/>
        <v>100</v>
      </c>
    </row>
    <row r="39" spans="1:14" ht="12">
      <c r="A39" s="1" t="s">
        <v>41</v>
      </c>
      <c r="B39" s="29">
        <v>1155824</v>
      </c>
      <c r="C39" s="29">
        <v>1114301</v>
      </c>
      <c r="D39" s="9">
        <f t="shared" si="6"/>
        <v>96.40749802738134</v>
      </c>
      <c r="E39" s="29">
        <v>41330</v>
      </c>
      <c r="F39" s="9">
        <f t="shared" si="7"/>
        <v>3.5758039286258114</v>
      </c>
      <c r="G39" s="29">
        <v>114</v>
      </c>
      <c r="H39" s="9">
        <f t="shared" si="13"/>
        <v>0.009863093342931104</v>
      </c>
      <c r="I39" s="29">
        <v>23</v>
      </c>
      <c r="J39" s="9">
        <f t="shared" si="9"/>
        <v>0.001989922341117679</v>
      </c>
      <c r="K39" s="29">
        <v>56</v>
      </c>
      <c r="L39" s="9">
        <f t="shared" si="14"/>
        <v>0.0048450283088082614</v>
      </c>
      <c r="M39" s="48">
        <f t="shared" si="15"/>
        <v>1155824</v>
      </c>
      <c r="N39" s="10">
        <f t="shared" si="12"/>
        <v>100.00000000000001</v>
      </c>
    </row>
    <row r="40" spans="1:14" ht="12">
      <c r="A40" s="1" t="s">
        <v>42</v>
      </c>
      <c r="B40" s="29">
        <v>1358325</v>
      </c>
      <c r="C40" s="29">
        <v>1313519</v>
      </c>
      <c r="D40" s="9">
        <f t="shared" si="6"/>
        <v>96.70137853606464</v>
      </c>
      <c r="E40" s="29">
        <v>34944</v>
      </c>
      <c r="F40" s="9">
        <f t="shared" si="7"/>
        <v>2.572580199878527</v>
      </c>
      <c r="G40" s="29">
        <v>8686</v>
      </c>
      <c r="H40" s="9">
        <f t="shared" si="13"/>
        <v>0.639464045791692</v>
      </c>
      <c r="I40" s="29">
        <v>34</v>
      </c>
      <c r="J40" s="9">
        <f t="shared" si="9"/>
        <v>0.0025030828409990246</v>
      </c>
      <c r="K40" s="29">
        <v>1142</v>
      </c>
      <c r="L40" s="9">
        <f t="shared" si="14"/>
        <v>0.0840741354241437</v>
      </c>
      <c r="M40" s="48">
        <f t="shared" si="15"/>
        <v>1358325</v>
      </c>
      <c r="N40" s="10">
        <f t="shared" si="12"/>
        <v>100.00000000000001</v>
      </c>
    </row>
    <row r="41" spans="1:14" ht="12">
      <c r="A41" s="1" t="s">
        <v>43</v>
      </c>
      <c r="B41" s="29">
        <v>3605083</v>
      </c>
      <c r="C41" s="29">
        <v>3342596</v>
      </c>
      <c r="D41" s="9">
        <f t="shared" si="6"/>
        <v>92.71897484745844</v>
      </c>
      <c r="E41" s="29">
        <v>246237</v>
      </c>
      <c r="F41" s="9">
        <f t="shared" si="7"/>
        <v>6.830272701072347</v>
      </c>
      <c r="G41" s="29">
        <v>14125</v>
      </c>
      <c r="H41" s="9">
        <f t="shared" si="13"/>
        <v>0.3918079001232426</v>
      </c>
      <c r="I41" s="29">
        <v>100</v>
      </c>
      <c r="J41" s="9">
        <f t="shared" si="9"/>
        <v>0.0027738612398105675</v>
      </c>
      <c r="K41" s="29">
        <v>2025</v>
      </c>
      <c r="L41" s="9">
        <f t="shared" si="14"/>
        <v>0.056170690106164</v>
      </c>
      <c r="M41" s="48">
        <f t="shared" si="15"/>
        <v>3605083</v>
      </c>
      <c r="N41" s="10">
        <f t="shared" si="12"/>
        <v>100</v>
      </c>
    </row>
    <row r="42" spans="2:14" ht="12">
      <c r="B42" s="29"/>
      <c r="C42" s="29"/>
      <c r="D42" s="11"/>
      <c r="E42" s="29"/>
      <c r="F42" s="11"/>
      <c r="G42" s="29"/>
      <c r="H42" s="11"/>
      <c r="I42" s="29"/>
      <c r="J42" s="11"/>
      <c r="K42" s="29"/>
      <c r="L42" s="11"/>
      <c r="M42" s="49"/>
      <c r="N42" s="13"/>
    </row>
    <row r="43" spans="1:14" ht="12">
      <c r="A43" s="14" t="s">
        <v>80</v>
      </c>
      <c r="B43" s="29">
        <v>1476090</v>
      </c>
      <c r="C43" s="29">
        <v>1198593</v>
      </c>
      <c r="D43" s="9">
        <f t="shared" si="6"/>
        <v>81.20053655264923</v>
      </c>
      <c r="E43" s="29">
        <v>270874</v>
      </c>
      <c r="F43" s="9">
        <f t="shared" si="7"/>
        <v>18.350778069087927</v>
      </c>
      <c r="G43" s="29">
        <v>6115</v>
      </c>
      <c r="H43" s="9">
        <f t="shared" si="13"/>
        <v>0.4142701325799917</v>
      </c>
      <c r="I43" s="29">
        <v>43</v>
      </c>
      <c r="J43" s="9">
        <f t="shared" si="9"/>
        <v>0.0029131015046508003</v>
      </c>
      <c r="K43" s="29">
        <v>465</v>
      </c>
      <c r="L43" s="9">
        <f>K43/B43*100</f>
        <v>0.03150214417820051</v>
      </c>
      <c r="M43" s="48">
        <f>C43+E43+G43+I43+K43</f>
        <v>1476090</v>
      </c>
      <c r="N43" s="10">
        <f>D43+F43+H43+J43+L43</f>
        <v>99.99999999999999</v>
      </c>
    </row>
    <row r="44" spans="1:14" ht="12">
      <c r="A44" s="1" t="s">
        <v>44</v>
      </c>
      <c r="B44" s="29">
        <v>1129015</v>
      </c>
      <c r="C44" s="29">
        <v>1100330</v>
      </c>
      <c r="D44" s="9">
        <f t="shared" si="6"/>
        <v>97.45928973485738</v>
      </c>
      <c r="E44" s="29">
        <v>26514</v>
      </c>
      <c r="F44" s="9">
        <f t="shared" si="7"/>
        <v>2.34841875440096</v>
      </c>
      <c r="G44" s="29">
        <v>1593</v>
      </c>
      <c r="H44" s="9">
        <f aca="true" t="shared" si="16" ref="H44:H52">G44/B44*100</f>
        <v>0.14109644247419212</v>
      </c>
      <c r="I44" s="29">
        <v>22</v>
      </c>
      <c r="J44" s="9">
        <f t="shared" si="9"/>
        <v>0.0019486012143328476</v>
      </c>
      <c r="K44" s="29">
        <v>556</v>
      </c>
      <c r="L44" s="9">
        <f aca="true" t="shared" si="17" ref="L44:L52">K44/B44*100</f>
        <v>0.049246467053139245</v>
      </c>
      <c r="M44" s="48">
        <f aca="true" t="shared" si="18" ref="M44:M52">C44+E44+G44+I44+K44</f>
        <v>1129015</v>
      </c>
      <c r="N44" s="10">
        <f t="shared" si="12"/>
        <v>100.00000000000001</v>
      </c>
    </row>
    <row r="45" spans="1:14" ht="12">
      <c r="A45" s="1" t="s">
        <v>45</v>
      </c>
      <c r="B45" s="29">
        <v>2764547</v>
      </c>
      <c r="C45" s="29">
        <v>2446162</v>
      </c>
      <c r="D45" s="9">
        <f t="shared" si="6"/>
        <v>88.48328496495085</v>
      </c>
      <c r="E45" s="29">
        <v>310184</v>
      </c>
      <c r="F45" s="9">
        <f t="shared" si="7"/>
        <v>11.220066072307686</v>
      </c>
      <c r="G45" s="29">
        <v>5556</v>
      </c>
      <c r="H45" s="9">
        <f t="shared" si="16"/>
        <v>0.200973251675591</v>
      </c>
      <c r="I45" s="29">
        <v>112</v>
      </c>
      <c r="J45" s="9">
        <f t="shared" si="9"/>
        <v>0.004051296650047911</v>
      </c>
      <c r="K45" s="29">
        <v>2533</v>
      </c>
      <c r="L45" s="9">
        <f t="shared" si="17"/>
        <v>0.09162441441581569</v>
      </c>
      <c r="M45" s="48">
        <f t="shared" si="18"/>
        <v>2764547</v>
      </c>
      <c r="N45" s="10">
        <f t="shared" si="12"/>
        <v>100</v>
      </c>
    </row>
    <row r="46" spans="1:14" ht="12">
      <c r="A46" s="1" t="s">
        <v>46</v>
      </c>
      <c r="B46" s="29">
        <v>1771304</v>
      </c>
      <c r="C46" s="29">
        <v>1601086</v>
      </c>
      <c r="D46" s="9">
        <f t="shared" si="6"/>
        <v>90.39024357196732</v>
      </c>
      <c r="E46" s="29">
        <v>167880</v>
      </c>
      <c r="F46" s="9">
        <f t="shared" si="7"/>
        <v>9.477763274965788</v>
      </c>
      <c r="G46" s="29">
        <v>975</v>
      </c>
      <c r="H46" s="9">
        <f t="shared" si="16"/>
        <v>0.05504419343037672</v>
      </c>
      <c r="I46" s="29">
        <v>28</v>
      </c>
      <c r="J46" s="9">
        <f t="shared" si="9"/>
        <v>0.0015807563241544082</v>
      </c>
      <c r="K46" s="29">
        <v>1335</v>
      </c>
      <c r="L46" s="9">
        <f t="shared" si="17"/>
        <v>0.07536820331236196</v>
      </c>
      <c r="M46" s="48">
        <f t="shared" si="18"/>
        <v>1771304</v>
      </c>
      <c r="N46" s="10">
        <f t="shared" si="12"/>
        <v>100</v>
      </c>
    </row>
    <row r="47" spans="1:14" ht="12">
      <c r="A47" s="1" t="s">
        <v>47</v>
      </c>
      <c r="B47" s="29">
        <v>2318527</v>
      </c>
      <c r="C47" s="29">
        <v>1776749</v>
      </c>
      <c r="D47" s="9">
        <f t="shared" si="6"/>
        <v>76.63266375591054</v>
      </c>
      <c r="E47" s="29">
        <v>525727</v>
      </c>
      <c r="F47" s="9">
        <f t="shared" si="7"/>
        <v>22.675043249442425</v>
      </c>
      <c r="G47" s="29">
        <v>15239</v>
      </c>
      <c r="H47" s="9">
        <f t="shared" si="16"/>
        <v>0.6572707585462667</v>
      </c>
      <c r="I47" s="29">
        <v>97</v>
      </c>
      <c r="J47" s="9">
        <f t="shared" si="9"/>
        <v>0.004183690765731864</v>
      </c>
      <c r="K47" s="29">
        <v>715</v>
      </c>
      <c r="L47" s="9">
        <f t="shared" si="17"/>
        <v>0.03083854533503384</v>
      </c>
      <c r="M47" s="48">
        <f t="shared" si="18"/>
        <v>2318527</v>
      </c>
      <c r="N47" s="10">
        <f t="shared" si="12"/>
        <v>99.99999999999999</v>
      </c>
    </row>
    <row r="48" spans="1:14" ht="12">
      <c r="A48" s="1" t="s">
        <v>48</v>
      </c>
      <c r="B48" s="29">
        <v>1946838</v>
      </c>
      <c r="C48" s="29">
        <v>1888744</v>
      </c>
      <c r="D48" s="9">
        <f t="shared" si="6"/>
        <v>97.01598181255964</v>
      </c>
      <c r="E48" s="29">
        <v>56792</v>
      </c>
      <c r="F48" s="9">
        <f t="shared" si="7"/>
        <v>2.917140511948092</v>
      </c>
      <c r="G48" s="29">
        <v>225</v>
      </c>
      <c r="H48" s="9">
        <f t="shared" si="16"/>
        <v>0.01155720198598959</v>
      </c>
      <c r="I48" s="29">
        <v>71</v>
      </c>
      <c r="J48" s="9">
        <f t="shared" si="9"/>
        <v>0.0036469392933567144</v>
      </c>
      <c r="K48" s="29">
        <v>1006</v>
      </c>
      <c r="L48" s="9">
        <f t="shared" si="17"/>
        <v>0.05167353421291345</v>
      </c>
      <c r="M48" s="48">
        <f t="shared" si="18"/>
        <v>1946838</v>
      </c>
      <c r="N48" s="10">
        <f t="shared" si="12"/>
        <v>100</v>
      </c>
    </row>
    <row r="49" spans="1:14" ht="12">
      <c r="A49" s="1" t="s">
        <v>49</v>
      </c>
      <c r="B49" s="29">
        <v>918419</v>
      </c>
      <c r="C49" s="29">
        <v>753199</v>
      </c>
      <c r="D49" s="9">
        <f t="shared" si="6"/>
        <v>82.01038959342087</v>
      </c>
      <c r="E49" s="29">
        <v>164578</v>
      </c>
      <c r="F49" s="9">
        <f t="shared" si="7"/>
        <v>17.919707671552963</v>
      </c>
      <c r="G49" s="29">
        <v>393</v>
      </c>
      <c r="H49" s="9">
        <f t="shared" si="16"/>
        <v>0.0427909265814405</v>
      </c>
      <c r="I49" s="29">
        <v>6</v>
      </c>
      <c r="J49" s="9">
        <f t="shared" si="9"/>
        <v>0.0006532965890296259</v>
      </c>
      <c r="K49" s="29">
        <v>243</v>
      </c>
      <c r="L49" s="9">
        <f t="shared" si="17"/>
        <v>0.02645851185569985</v>
      </c>
      <c r="M49" s="48">
        <f t="shared" si="18"/>
        <v>918419</v>
      </c>
      <c r="N49" s="10">
        <f t="shared" si="12"/>
        <v>100</v>
      </c>
    </row>
    <row r="50" spans="1:14" ht="12">
      <c r="A50" s="1" t="s">
        <v>50</v>
      </c>
      <c r="B50" s="29">
        <v>655392</v>
      </c>
      <c r="C50" s="29">
        <v>640751</v>
      </c>
      <c r="D50" s="9">
        <f t="shared" si="6"/>
        <v>97.7660697719838</v>
      </c>
      <c r="E50" s="29">
        <v>7870</v>
      </c>
      <c r="F50" s="9">
        <f t="shared" si="7"/>
        <v>1.2008080660124016</v>
      </c>
      <c r="G50" s="29">
        <v>6627</v>
      </c>
      <c r="H50" s="9">
        <f t="shared" si="16"/>
        <v>1.0111505785850299</v>
      </c>
      <c r="I50" s="29">
        <v>14</v>
      </c>
      <c r="J50" s="9">
        <f t="shared" si="9"/>
        <v>0.002136126165714565</v>
      </c>
      <c r="K50" s="29">
        <v>130</v>
      </c>
      <c r="L50" s="9">
        <f t="shared" si="17"/>
        <v>0.019835457253063817</v>
      </c>
      <c r="M50" s="48">
        <f t="shared" si="18"/>
        <v>655392</v>
      </c>
      <c r="N50" s="10">
        <f t="shared" si="12"/>
        <v>100</v>
      </c>
    </row>
    <row r="51" spans="1:14" ht="12">
      <c r="A51" s="1" t="s">
        <v>51</v>
      </c>
      <c r="B51" s="29">
        <v>721668</v>
      </c>
      <c r="C51" s="29">
        <v>586588</v>
      </c>
      <c r="D51" s="9">
        <f t="shared" si="6"/>
        <v>81.28225167251422</v>
      </c>
      <c r="E51" s="29">
        <v>134594</v>
      </c>
      <c r="F51" s="9">
        <f t="shared" si="7"/>
        <v>18.650404341054337</v>
      </c>
      <c r="G51" s="29">
        <v>258</v>
      </c>
      <c r="H51" s="9">
        <f t="shared" si="16"/>
        <v>0.03575051131545253</v>
      </c>
      <c r="I51" s="29">
        <v>6</v>
      </c>
      <c r="J51" s="9">
        <f t="shared" si="9"/>
        <v>0.0008314072398942449</v>
      </c>
      <c r="K51" s="29">
        <v>222</v>
      </c>
      <c r="L51" s="9">
        <f t="shared" si="17"/>
        <v>0.03076206787608706</v>
      </c>
      <c r="M51" s="48">
        <f t="shared" si="18"/>
        <v>721668</v>
      </c>
      <c r="N51" s="10">
        <f t="shared" si="12"/>
        <v>100</v>
      </c>
    </row>
    <row r="52" spans="1:14" ht="12">
      <c r="A52" s="1" t="s">
        <v>52</v>
      </c>
      <c r="B52" s="29">
        <v>1985959</v>
      </c>
      <c r="C52" s="29">
        <v>1625782</v>
      </c>
      <c r="D52" s="9">
        <f t="shared" si="6"/>
        <v>81.86382498329522</v>
      </c>
      <c r="E52" s="29">
        <v>351551</v>
      </c>
      <c r="F52" s="9">
        <f t="shared" si="7"/>
        <v>17.701825667095846</v>
      </c>
      <c r="G52" s="29">
        <v>6178</v>
      </c>
      <c r="H52" s="9">
        <f t="shared" si="16"/>
        <v>0.31108396497611485</v>
      </c>
      <c r="I52" s="29">
        <v>18</v>
      </c>
      <c r="J52" s="9">
        <f t="shared" si="9"/>
        <v>0.0009063631223001078</v>
      </c>
      <c r="K52" s="29">
        <v>2430</v>
      </c>
      <c r="L52" s="9">
        <f t="shared" si="17"/>
        <v>0.12235902151051456</v>
      </c>
      <c r="M52" s="48">
        <f t="shared" si="18"/>
        <v>1985959</v>
      </c>
      <c r="N52" s="10">
        <f t="shared" si="12"/>
        <v>100</v>
      </c>
    </row>
    <row r="53" spans="2:14" ht="12">
      <c r="B53" s="29"/>
      <c r="C53" s="29"/>
      <c r="D53" s="11"/>
      <c r="E53" s="29"/>
      <c r="F53" s="11"/>
      <c r="G53" s="29"/>
      <c r="H53" s="11"/>
      <c r="I53" s="29"/>
      <c r="J53" s="11"/>
      <c r="K53" s="29"/>
      <c r="L53" s="11"/>
      <c r="M53" s="49"/>
      <c r="N53" s="13"/>
    </row>
    <row r="54" spans="1:14" ht="12">
      <c r="A54" s="1" t="s">
        <v>53</v>
      </c>
      <c r="B54" s="29">
        <v>3400874</v>
      </c>
      <c r="C54" s="29">
        <v>3192728</v>
      </c>
      <c r="D54" s="9">
        <f t="shared" si="6"/>
        <v>93.8796321180967</v>
      </c>
      <c r="E54" s="29">
        <v>205333</v>
      </c>
      <c r="F54" s="9">
        <f t="shared" si="7"/>
        <v>6.0376538501573425</v>
      </c>
      <c r="G54" s="29">
        <v>863</v>
      </c>
      <c r="H54" s="9">
        <f aca="true" t="shared" si="19" ref="H54:H61">G54/B54*100</f>
        <v>0.025375829860206527</v>
      </c>
      <c r="I54" s="29">
        <v>115</v>
      </c>
      <c r="J54" s="9">
        <f t="shared" si="9"/>
        <v>0.0033814837009545195</v>
      </c>
      <c r="K54" s="29">
        <v>1835</v>
      </c>
      <c r="L54" s="9">
        <f aca="true" t="shared" si="20" ref="L54:L61">K54/B54*100</f>
        <v>0.05395671818479602</v>
      </c>
      <c r="M54" s="48">
        <f aca="true" t="shared" si="21" ref="M54:M61">C54+E54+G54+I54+K54</f>
        <v>3400874</v>
      </c>
      <c r="N54" s="10">
        <f t="shared" si="12"/>
        <v>99.99999999999999</v>
      </c>
    </row>
    <row r="55" spans="1:14" ht="12">
      <c r="A55" s="1" t="s">
        <v>54</v>
      </c>
      <c r="B55" s="29">
        <v>1647521</v>
      </c>
      <c r="C55" s="29">
        <v>1571151</v>
      </c>
      <c r="D55" s="9">
        <f t="shared" si="6"/>
        <v>95.36455074017266</v>
      </c>
      <c r="E55" s="29">
        <v>66602</v>
      </c>
      <c r="F55" s="9">
        <f t="shared" si="7"/>
        <v>4.042558486356168</v>
      </c>
      <c r="G55" s="29">
        <v>5725</v>
      </c>
      <c r="H55" s="9">
        <f t="shared" si="19"/>
        <v>0.3474917770395643</v>
      </c>
      <c r="I55" s="29">
        <v>7</v>
      </c>
      <c r="J55" s="9">
        <f t="shared" si="9"/>
        <v>0.0004248807754195546</v>
      </c>
      <c r="K55" s="29">
        <v>4036</v>
      </c>
      <c r="L55" s="9">
        <f t="shared" si="20"/>
        <v>0.2449741156561889</v>
      </c>
      <c r="M55" s="48">
        <f t="shared" si="21"/>
        <v>1647521</v>
      </c>
      <c r="N55" s="10">
        <f t="shared" si="12"/>
        <v>100.00000000000001</v>
      </c>
    </row>
    <row r="56" spans="1:14" ht="12">
      <c r="A56" s="1" t="s">
        <v>55</v>
      </c>
      <c r="B56" s="29">
        <v>913768</v>
      </c>
      <c r="C56" s="29">
        <v>819235</v>
      </c>
      <c r="D56" s="9">
        <f t="shared" si="6"/>
        <v>89.65459503944109</v>
      </c>
      <c r="E56" s="29">
        <v>80696</v>
      </c>
      <c r="F56" s="9">
        <f t="shared" si="7"/>
        <v>8.831125624885091</v>
      </c>
      <c r="G56" s="29">
        <v>4822</v>
      </c>
      <c r="H56" s="9">
        <f t="shared" si="19"/>
        <v>0.5277050629919191</v>
      </c>
      <c r="I56" s="29">
        <v>127</v>
      </c>
      <c r="J56" s="9">
        <f t="shared" si="9"/>
        <v>0.013898495022806665</v>
      </c>
      <c r="K56" s="29">
        <v>8888</v>
      </c>
      <c r="L56" s="9">
        <f t="shared" si="20"/>
        <v>0.9726757776590995</v>
      </c>
      <c r="M56" s="48">
        <f t="shared" si="21"/>
        <v>913768</v>
      </c>
      <c r="N56" s="10">
        <f t="shared" si="12"/>
        <v>100</v>
      </c>
    </row>
    <row r="57" spans="1:14" ht="12">
      <c r="A57" s="1" t="s">
        <v>56</v>
      </c>
      <c r="B57" s="29">
        <v>2600157</v>
      </c>
      <c r="C57" s="29">
        <v>2250427</v>
      </c>
      <c r="D57" s="9">
        <f t="shared" si="6"/>
        <v>86.54965834755363</v>
      </c>
      <c r="E57" s="29">
        <v>287919</v>
      </c>
      <c r="F57" s="9">
        <f t="shared" si="7"/>
        <v>11.073139045065355</v>
      </c>
      <c r="G57" s="29">
        <v>18590</v>
      </c>
      <c r="H57" s="9">
        <f t="shared" si="19"/>
        <v>0.7149568276069483</v>
      </c>
      <c r="I57" s="29">
        <v>102</v>
      </c>
      <c r="J57" s="9">
        <f t="shared" si="9"/>
        <v>0.003922840043889657</v>
      </c>
      <c r="K57" s="29">
        <v>43119</v>
      </c>
      <c r="L57" s="9">
        <f t="shared" si="20"/>
        <v>1.658322939730178</v>
      </c>
      <c r="M57" s="48">
        <f t="shared" si="21"/>
        <v>2600157</v>
      </c>
      <c r="N57" s="10">
        <f t="shared" si="12"/>
        <v>100.00000000000001</v>
      </c>
    </row>
    <row r="58" spans="1:14" ht="12">
      <c r="A58" s="1" t="s">
        <v>57</v>
      </c>
      <c r="B58" s="29">
        <v>1706673</v>
      </c>
      <c r="C58" s="29">
        <v>1590919</v>
      </c>
      <c r="D58" s="9">
        <f t="shared" si="6"/>
        <v>93.21756423169523</v>
      </c>
      <c r="E58" s="29">
        <v>103747</v>
      </c>
      <c r="F58" s="9">
        <f t="shared" si="7"/>
        <v>6.078903222820071</v>
      </c>
      <c r="G58" s="29">
        <v>8054</v>
      </c>
      <c r="H58" s="9">
        <f t="shared" si="19"/>
        <v>0.4719123112629074</v>
      </c>
      <c r="I58" s="29">
        <v>7</v>
      </c>
      <c r="J58" s="9">
        <f t="shared" si="9"/>
        <v>0.00041015472794143925</v>
      </c>
      <c r="K58" s="29">
        <v>3946</v>
      </c>
      <c r="L58" s="9">
        <f t="shared" si="20"/>
        <v>0.23121007949384564</v>
      </c>
      <c r="M58" s="48">
        <f t="shared" si="21"/>
        <v>1706673</v>
      </c>
      <c r="N58" s="10">
        <f t="shared" si="12"/>
        <v>100.00000000000001</v>
      </c>
    </row>
    <row r="59" spans="1:14" ht="12">
      <c r="A59" s="1" t="s">
        <v>58</v>
      </c>
      <c r="B59" s="29">
        <v>2523179</v>
      </c>
      <c r="C59" s="29">
        <v>2445702</v>
      </c>
      <c r="D59" s="9">
        <f t="shared" si="6"/>
        <v>96.92938947256616</v>
      </c>
      <c r="E59" s="29">
        <v>73487</v>
      </c>
      <c r="F59" s="9">
        <f t="shared" si="7"/>
        <v>2.912476681202562</v>
      </c>
      <c r="G59" s="29">
        <v>3074</v>
      </c>
      <c r="H59" s="9">
        <f t="shared" si="19"/>
        <v>0.12183043692104287</v>
      </c>
      <c r="I59" s="29">
        <v>43</v>
      </c>
      <c r="J59" s="9">
        <f t="shared" si="9"/>
        <v>0.0017041993453496562</v>
      </c>
      <c r="K59" s="29">
        <v>873</v>
      </c>
      <c r="L59" s="9">
        <f t="shared" si="20"/>
        <v>0.03459920996488953</v>
      </c>
      <c r="M59" s="48">
        <f t="shared" si="21"/>
        <v>2523179</v>
      </c>
      <c r="N59" s="10">
        <f t="shared" si="12"/>
        <v>100.00000000000001</v>
      </c>
    </row>
    <row r="60" spans="1:14" ht="12">
      <c r="A60" s="1" t="s">
        <v>59</v>
      </c>
      <c r="B60" s="29">
        <v>2595197</v>
      </c>
      <c r="C60" s="29">
        <v>2430194</v>
      </c>
      <c r="D60" s="9">
        <f t="shared" si="6"/>
        <v>93.64198556024841</v>
      </c>
      <c r="E60" s="29">
        <v>122394</v>
      </c>
      <c r="F60" s="9">
        <f t="shared" si="7"/>
        <v>4.716173762531322</v>
      </c>
      <c r="G60" s="29">
        <v>27830</v>
      </c>
      <c r="H60" s="9">
        <f t="shared" si="19"/>
        <v>1.0723656046149868</v>
      </c>
      <c r="I60" s="29">
        <v>134</v>
      </c>
      <c r="J60" s="9">
        <f t="shared" si="9"/>
        <v>0.005163384513776796</v>
      </c>
      <c r="K60" s="29">
        <v>14645</v>
      </c>
      <c r="L60" s="9">
        <f t="shared" si="20"/>
        <v>0.5643116880915013</v>
      </c>
      <c r="M60" s="48">
        <f t="shared" si="21"/>
        <v>2595197</v>
      </c>
      <c r="N60" s="10">
        <f t="shared" si="12"/>
        <v>100.00000000000001</v>
      </c>
    </row>
    <row r="61" spans="1:14" ht="12">
      <c r="A61" s="1" t="s">
        <v>60</v>
      </c>
      <c r="B61" s="29">
        <v>3097489</v>
      </c>
      <c r="C61" s="29">
        <v>2948505</v>
      </c>
      <c r="D61" s="9">
        <f t="shared" si="6"/>
        <v>95.19016855265669</v>
      </c>
      <c r="E61" s="29">
        <v>147514</v>
      </c>
      <c r="F61" s="9">
        <f t="shared" si="7"/>
        <v>4.762373651690127</v>
      </c>
      <c r="G61" s="29">
        <v>380</v>
      </c>
      <c r="H61" s="9">
        <f t="shared" si="19"/>
        <v>0.012268001597422943</v>
      </c>
      <c r="I61" s="29">
        <v>24</v>
      </c>
      <c r="J61" s="9">
        <f t="shared" si="9"/>
        <v>0.0007748211535214491</v>
      </c>
      <c r="K61" s="29">
        <v>1066</v>
      </c>
      <c r="L61" s="9">
        <f t="shared" si="20"/>
        <v>0.034414972902244365</v>
      </c>
      <c r="M61" s="48">
        <f t="shared" si="21"/>
        <v>3097489</v>
      </c>
      <c r="N61" s="10">
        <f t="shared" si="12"/>
        <v>100</v>
      </c>
    </row>
    <row r="62" spans="2:14" ht="12">
      <c r="B62" s="29"/>
      <c r="C62" s="29"/>
      <c r="D62" s="11"/>
      <c r="E62" s="29"/>
      <c r="F62" s="11"/>
      <c r="G62" s="29"/>
      <c r="H62" s="11"/>
      <c r="I62" s="29"/>
      <c r="J62" s="11"/>
      <c r="K62" s="29"/>
      <c r="L62" s="11"/>
      <c r="M62" s="49"/>
      <c r="N62" s="13"/>
    </row>
    <row r="63" spans="1:14" ht="12">
      <c r="A63" s="1" t="s">
        <v>61</v>
      </c>
      <c r="B63" s="29">
        <v>2990128</v>
      </c>
      <c r="C63" s="29">
        <v>2333253</v>
      </c>
      <c r="D63" s="9">
        <f t="shared" si="6"/>
        <v>78.0318768962399</v>
      </c>
      <c r="E63" s="29">
        <v>583313</v>
      </c>
      <c r="F63" s="9">
        <f t="shared" si="7"/>
        <v>19.50796086321388</v>
      </c>
      <c r="G63" s="29">
        <v>37488</v>
      </c>
      <c r="H63" s="9">
        <f aca="true" t="shared" si="22" ref="H63:H70">G63/B63*100</f>
        <v>1.2537255930180915</v>
      </c>
      <c r="I63" s="29">
        <v>473</v>
      </c>
      <c r="J63" s="9">
        <f t="shared" si="9"/>
        <v>0.015818720803925452</v>
      </c>
      <c r="K63" s="29">
        <v>35601</v>
      </c>
      <c r="L63" s="9">
        <f aca="true" t="shared" si="23" ref="L63:L70">K63/B63*100</f>
        <v>1.1906179267242072</v>
      </c>
      <c r="M63" s="48">
        <f aca="true" t="shared" si="24" ref="M63:M70">C63+E63+G63+I63+K63</f>
        <v>2990128</v>
      </c>
      <c r="N63" s="10">
        <f t="shared" si="12"/>
        <v>99.99999999999999</v>
      </c>
    </row>
    <row r="64" spans="1:14" ht="12">
      <c r="A64" s="1" t="s">
        <v>62</v>
      </c>
      <c r="B64" s="29">
        <v>2379255</v>
      </c>
      <c r="C64" s="29">
        <v>2205539</v>
      </c>
      <c r="D64" s="9">
        <f t="shared" si="6"/>
        <v>92.69872291956936</v>
      </c>
      <c r="E64" s="29">
        <v>167897</v>
      </c>
      <c r="F64" s="9">
        <f t="shared" si="7"/>
        <v>7.056704724798308</v>
      </c>
      <c r="G64" s="29">
        <v>2920</v>
      </c>
      <c r="H64" s="9">
        <f t="shared" si="22"/>
        <v>0.12272749242935288</v>
      </c>
      <c r="I64" s="29">
        <v>50</v>
      </c>
      <c r="J64" s="9">
        <f t="shared" si="9"/>
        <v>0.0021014981580368647</v>
      </c>
      <c r="K64" s="29">
        <v>2849</v>
      </c>
      <c r="L64" s="9">
        <f t="shared" si="23"/>
        <v>0.11974336504494054</v>
      </c>
      <c r="M64" s="48">
        <f t="shared" si="24"/>
        <v>2379255</v>
      </c>
      <c r="N64" s="10">
        <f t="shared" si="12"/>
        <v>100</v>
      </c>
    </row>
    <row r="65" spans="1:14" ht="12">
      <c r="A65" s="1" t="s">
        <v>63</v>
      </c>
      <c r="B65" s="29">
        <v>2069273</v>
      </c>
      <c r="C65" s="29">
        <v>1932779</v>
      </c>
      <c r="D65" s="9">
        <f t="shared" si="6"/>
        <v>93.40377030966914</v>
      </c>
      <c r="E65" s="29">
        <v>135484</v>
      </c>
      <c r="F65" s="9">
        <f t="shared" si="7"/>
        <v>6.547420277556418</v>
      </c>
      <c r="G65" s="29">
        <v>103</v>
      </c>
      <c r="H65" s="9">
        <f t="shared" si="22"/>
        <v>0.004977593579967457</v>
      </c>
      <c r="I65" s="29">
        <v>48</v>
      </c>
      <c r="J65" s="9">
        <f t="shared" si="9"/>
        <v>0.002319655260567359</v>
      </c>
      <c r="K65" s="29">
        <v>859</v>
      </c>
      <c r="L65" s="9">
        <f t="shared" si="23"/>
        <v>0.041512163933903355</v>
      </c>
      <c r="M65" s="48">
        <f t="shared" si="24"/>
        <v>2069273</v>
      </c>
      <c r="N65" s="10">
        <f t="shared" si="12"/>
        <v>99.99999999999999</v>
      </c>
    </row>
    <row r="66" spans="1:14" ht="12">
      <c r="A66" s="1" t="s">
        <v>64</v>
      </c>
      <c r="B66" s="29">
        <v>1256099</v>
      </c>
      <c r="C66" s="29">
        <v>1080512</v>
      </c>
      <c r="D66" s="9">
        <f t="shared" si="6"/>
        <v>86.02124514070944</v>
      </c>
      <c r="E66" s="29">
        <v>174558</v>
      </c>
      <c r="F66" s="9">
        <f t="shared" si="7"/>
        <v>13.896834564791469</v>
      </c>
      <c r="G66" s="29">
        <v>622</v>
      </c>
      <c r="H66" s="9">
        <f t="shared" si="22"/>
        <v>0.04951838987213588</v>
      </c>
      <c r="I66" s="29">
        <v>5</v>
      </c>
      <c r="J66" s="9">
        <f t="shared" si="9"/>
        <v>0.0003980577963998061</v>
      </c>
      <c r="K66" s="29">
        <v>402</v>
      </c>
      <c r="L66" s="9">
        <f t="shared" si="23"/>
        <v>0.03200384683054441</v>
      </c>
      <c r="M66" s="48">
        <f t="shared" si="24"/>
        <v>1256099</v>
      </c>
      <c r="N66" s="10">
        <f t="shared" si="12"/>
        <v>99.99999999999999</v>
      </c>
    </row>
    <row r="67" spans="1:14" ht="12">
      <c r="A67" s="1" t="s">
        <v>65</v>
      </c>
      <c r="B67" s="29">
        <v>1834231</v>
      </c>
      <c r="C67" s="29">
        <v>1538916</v>
      </c>
      <c r="D67" s="9">
        <f t="shared" si="6"/>
        <v>83.89979233804247</v>
      </c>
      <c r="E67" s="29">
        <v>293385</v>
      </c>
      <c r="F67" s="9">
        <f t="shared" si="7"/>
        <v>15.994986454814034</v>
      </c>
      <c r="G67" s="29">
        <v>1108</v>
      </c>
      <c r="H67" s="9">
        <f t="shared" si="22"/>
        <v>0.06040678627719191</v>
      </c>
      <c r="I67" s="29">
        <v>53</v>
      </c>
      <c r="J67" s="9">
        <f t="shared" si="9"/>
        <v>0.0028894942894324652</v>
      </c>
      <c r="K67" s="29">
        <v>769</v>
      </c>
      <c r="L67" s="9">
        <f t="shared" si="23"/>
        <v>0.04192492657685973</v>
      </c>
      <c r="M67" s="48">
        <f t="shared" si="24"/>
        <v>1834231</v>
      </c>
      <c r="N67" s="10">
        <f t="shared" si="12"/>
        <v>100</v>
      </c>
    </row>
    <row r="68" spans="1:14" ht="12">
      <c r="A68" s="1" t="s">
        <v>66</v>
      </c>
      <c r="B68" s="29">
        <v>987644</v>
      </c>
      <c r="C68" s="29">
        <v>820629</v>
      </c>
      <c r="D68" s="9">
        <f t="shared" si="6"/>
        <v>83.0895545358449</v>
      </c>
      <c r="E68" s="29">
        <v>163404</v>
      </c>
      <c r="F68" s="9">
        <f t="shared" si="7"/>
        <v>16.544827893451487</v>
      </c>
      <c r="G68" s="29">
        <v>2513</v>
      </c>
      <c r="H68" s="9">
        <f t="shared" si="22"/>
        <v>0.2544439089388484</v>
      </c>
      <c r="I68" s="29">
        <v>21</v>
      </c>
      <c r="J68" s="9">
        <f t="shared" si="9"/>
        <v>0.0021262722195446943</v>
      </c>
      <c r="K68" s="29">
        <v>1077</v>
      </c>
      <c r="L68" s="9">
        <f t="shared" si="23"/>
        <v>0.10904738954522074</v>
      </c>
      <c r="M68" s="48">
        <f t="shared" si="24"/>
        <v>987644</v>
      </c>
      <c r="N68" s="10">
        <f t="shared" si="12"/>
        <v>100</v>
      </c>
    </row>
    <row r="69" spans="1:14" ht="12">
      <c r="A69" s="1" t="s">
        <v>67</v>
      </c>
      <c r="B69" s="29">
        <v>2881086</v>
      </c>
      <c r="C69" s="29">
        <v>2604263</v>
      </c>
      <c r="D69" s="9">
        <f t="shared" si="6"/>
        <v>90.39171340251558</v>
      </c>
      <c r="E69" s="29">
        <v>258684</v>
      </c>
      <c r="F69" s="9">
        <f t="shared" si="7"/>
        <v>8.97869761610726</v>
      </c>
      <c r="G69" s="29">
        <v>6594</v>
      </c>
      <c r="H69" s="9">
        <f t="shared" si="22"/>
        <v>0.22887202950554061</v>
      </c>
      <c r="I69" s="29">
        <v>1863</v>
      </c>
      <c r="J69" s="9">
        <f t="shared" si="9"/>
        <v>0.06466311661644254</v>
      </c>
      <c r="K69" s="29">
        <v>9682</v>
      </c>
      <c r="L69" s="9">
        <f t="shared" si="23"/>
        <v>0.33605383525517807</v>
      </c>
      <c r="M69" s="48">
        <f t="shared" si="24"/>
        <v>2881086</v>
      </c>
      <c r="N69" s="10">
        <f t="shared" si="12"/>
        <v>99.99999999999999</v>
      </c>
    </row>
    <row r="70" spans="1:14" ht="12">
      <c r="A70" s="1" t="s">
        <v>68</v>
      </c>
      <c r="B70" s="29">
        <v>1390042</v>
      </c>
      <c r="C70" s="29">
        <v>1066176</v>
      </c>
      <c r="D70" s="9">
        <f t="shared" si="6"/>
        <v>76.70099176859404</v>
      </c>
      <c r="E70" s="29">
        <v>309423</v>
      </c>
      <c r="F70" s="9">
        <f t="shared" si="7"/>
        <v>22.25997487845691</v>
      </c>
      <c r="G70" s="29">
        <v>7897</v>
      </c>
      <c r="H70" s="9">
        <f t="shared" si="22"/>
        <v>0.568112330418793</v>
      </c>
      <c r="I70" s="29">
        <v>263</v>
      </c>
      <c r="J70" s="9">
        <f t="shared" si="9"/>
        <v>0.018920291617087828</v>
      </c>
      <c r="K70" s="29">
        <v>6283</v>
      </c>
      <c r="L70" s="9">
        <f t="shared" si="23"/>
        <v>0.45200073091316667</v>
      </c>
      <c r="M70" s="48">
        <f t="shared" si="24"/>
        <v>1390042</v>
      </c>
      <c r="N70" s="10">
        <f t="shared" si="12"/>
        <v>100.00000000000001</v>
      </c>
    </row>
    <row r="71" spans="2:14" ht="12">
      <c r="B71" s="29"/>
      <c r="C71" s="29"/>
      <c r="D71" s="11"/>
      <c r="E71" s="29"/>
      <c r="F71" s="11"/>
      <c r="G71" s="29"/>
      <c r="H71" s="11"/>
      <c r="I71" s="29"/>
      <c r="J71" s="11"/>
      <c r="K71" s="29"/>
      <c r="L71" s="11"/>
      <c r="M71" s="49"/>
      <c r="N71" s="13"/>
    </row>
    <row r="72" spans="1:14" ht="12">
      <c r="A72" s="1" t="s">
        <v>69</v>
      </c>
      <c r="B72" s="29">
        <v>2089001</v>
      </c>
      <c r="C72" s="29">
        <v>1731168</v>
      </c>
      <c r="D72" s="9">
        <f t="shared" si="6"/>
        <v>82.87061614618662</v>
      </c>
      <c r="E72" s="29">
        <v>352407</v>
      </c>
      <c r="F72" s="9">
        <f t="shared" si="7"/>
        <v>16.869642475039505</v>
      </c>
      <c r="G72" s="29">
        <v>2354</v>
      </c>
      <c r="H72" s="9">
        <f>G72/B72*100</f>
        <v>0.11268544151008067</v>
      </c>
      <c r="I72" s="29">
        <v>253</v>
      </c>
      <c r="J72" s="9">
        <f t="shared" si="9"/>
        <v>0.01211105212491521</v>
      </c>
      <c r="K72" s="29">
        <v>2819</v>
      </c>
      <c r="L72" s="9">
        <f>K72/B72*100</f>
        <v>0.13494488513887737</v>
      </c>
      <c r="M72" s="48">
        <f>C72+E72+G72+I72+K72</f>
        <v>2089001</v>
      </c>
      <c r="N72" s="10">
        <f t="shared" si="12"/>
        <v>100.00000000000001</v>
      </c>
    </row>
    <row r="73" spans="1:14" ht="12">
      <c r="A73" s="1" t="s">
        <v>70</v>
      </c>
      <c r="B73" s="29">
        <v>1919062</v>
      </c>
      <c r="C73" s="29">
        <v>1425786</v>
      </c>
      <c r="D73" s="9">
        <f t="shared" si="6"/>
        <v>74.29598418393986</v>
      </c>
      <c r="E73" s="29">
        <v>471974</v>
      </c>
      <c r="F73" s="9">
        <f t="shared" si="7"/>
        <v>24.593994357660147</v>
      </c>
      <c r="G73" s="29">
        <v>15350</v>
      </c>
      <c r="H73" s="9">
        <f>G73/B73*100</f>
        <v>0.7998699364585407</v>
      </c>
      <c r="I73" s="29">
        <v>225</v>
      </c>
      <c r="J73" s="9">
        <f t="shared" si="9"/>
        <v>0.011724477895972096</v>
      </c>
      <c r="K73" s="29">
        <v>5727</v>
      </c>
      <c r="L73" s="9">
        <f>K73/B73*100</f>
        <v>0.29842704404547643</v>
      </c>
      <c r="M73" s="48">
        <f>C73+E73+G73+I73+K73</f>
        <v>1919062</v>
      </c>
      <c r="N73" s="10">
        <f t="shared" si="12"/>
        <v>100</v>
      </c>
    </row>
    <row r="74" spans="1:14" ht="12">
      <c r="A74" s="1" t="s">
        <v>71</v>
      </c>
      <c r="B74" s="29">
        <v>2467968</v>
      </c>
      <c r="C74" s="29">
        <v>2144535</v>
      </c>
      <c r="D74" s="9">
        <f t="shared" si="6"/>
        <v>86.89476524817178</v>
      </c>
      <c r="E74" s="29">
        <v>319376</v>
      </c>
      <c r="F74" s="9">
        <f t="shared" si="7"/>
        <v>12.940848503708313</v>
      </c>
      <c r="G74" s="29">
        <v>2845</v>
      </c>
      <c r="H74" s="9">
        <f>G74/B74*100</f>
        <v>0.11527702142005082</v>
      </c>
      <c r="I74" s="29">
        <v>71</v>
      </c>
      <c r="J74" s="9">
        <f t="shared" si="9"/>
        <v>0.0028768606400082983</v>
      </c>
      <c r="K74" s="29">
        <v>1141</v>
      </c>
      <c r="L74" s="9">
        <f>K74/B74*100</f>
        <v>0.04623236605985167</v>
      </c>
      <c r="M74" s="48">
        <f>C74+E74+G74+I74+K74</f>
        <v>2467968</v>
      </c>
      <c r="N74" s="10">
        <f t="shared" si="12"/>
        <v>100.00000000000001</v>
      </c>
    </row>
    <row r="75" spans="1:14" ht="12">
      <c r="A75" s="1" t="s">
        <v>72</v>
      </c>
      <c r="B75" s="29">
        <v>3434188</v>
      </c>
      <c r="C75" s="29">
        <v>3180766</v>
      </c>
      <c r="D75" s="9">
        <f t="shared" si="6"/>
        <v>92.62061366471492</v>
      </c>
      <c r="E75" s="29">
        <v>248154</v>
      </c>
      <c r="F75" s="9">
        <f t="shared" si="7"/>
        <v>7.225987627934173</v>
      </c>
      <c r="G75" s="29">
        <v>2447</v>
      </c>
      <c r="H75" s="9">
        <f>G75/B75*100</f>
        <v>0.07125410723000605</v>
      </c>
      <c r="I75" s="29">
        <v>647</v>
      </c>
      <c r="J75" s="9">
        <f t="shared" si="9"/>
        <v>0.018839970321950925</v>
      </c>
      <c r="K75" s="29">
        <v>2174</v>
      </c>
      <c r="L75" s="9">
        <f>K75/B75*100</f>
        <v>0.06330462979895102</v>
      </c>
      <c r="M75" s="48">
        <f>C75+E75+G75+I75+K75</f>
        <v>3434188</v>
      </c>
      <c r="N75" s="10">
        <f t="shared" si="12"/>
        <v>100</v>
      </c>
    </row>
    <row r="76" spans="2:14" ht="12">
      <c r="B76" s="29"/>
      <c r="C76" s="29"/>
      <c r="D76" s="8"/>
      <c r="E76" s="29"/>
      <c r="F76" s="8"/>
      <c r="G76" s="29"/>
      <c r="H76" s="8"/>
      <c r="I76" s="29"/>
      <c r="J76" s="8"/>
      <c r="K76" s="29"/>
      <c r="L76" s="8"/>
      <c r="M76" s="29"/>
      <c r="N76" s="8"/>
    </row>
    <row r="77" spans="1:14" ht="12">
      <c r="A77" s="7" t="s">
        <v>0</v>
      </c>
      <c r="B77" s="28">
        <f>SUM(B6:B75)</f>
        <v>144043697</v>
      </c>
      <c r="C77" s="28">
        <f>SUM(C6:C75)</f>
        <v>130204860</v>
      </c>
      <c r="D77" s="15">
        <f t="shared" si="6"/>
        <v>90.3926119030394</v>
      </c>
      <c r="E77" s="28">
        <f>SUM(E6:E75)</f>
        <v>12299940</v>
      </c>
      <c r="F77" s="15">
        <f t="shared" si="7"/>
        <v>8.53903381832806</v>
      </c>
      <c r="G77" s="28">
        <f>SUM(G6:G75)</f>
        <v>447009</v>
      </c>
      <c r="H77" s="15">
        <f>G77/B77*100</f>
        <v>0.3103287469773842</v>
      </c>
      <c r="I77" s="28">
        <f>SUM(I6:I75)</f>
        <v>889721</v>
      </c>
      <c r="J77" s="15">
        <f t="shared" si="9"/>
        <v>0.6176743714096702</v>
      </c>
      <c r="K77" s="28">
        <f>SUM(K6:K75)</f>
        <v>202167</v>
      </c>
      <c r="L77" s="15">
        <f>K77/B77*100</f>
        <v>0.14035116024549132</v>
      </c>
      <c r="M77" s="50">
        <f>C77+E77+G77+I77+K77</f>
        <v>144043697</v>
      </c>
      <c r="N77" s="16">
        <f>D77+F77+H77+J77+L77</f>
        <v>100.00000000000001</v>
      </c>
    </row>
    <row r="78" spans="1:14" ht="12">
      <c r="A78" s="17" t="s">
        <v>76</v>
      </c>
      <c r="B78" s="40">
        <f>B77/100*103.977034</f>
        <v>149772363.80454698</v>
      </c>
      <c r="C78" s="40">
        <f>C77/100*103.977034</f>
        <v>135383151.5518524</v>
      </c>
      <c r="D78" s="18">
        <f t="shared" si="6"/>
        <v>90.3926119030394</v>
      </c>
      <c r="E78" s="40">
        <f>E77/100*103.977034</f>
        <v>12789112.795779599</v>
      </c>
      <c r="F78" s="18">
        <f t="shared" si="7"/>
        <v>8.539033818328058</v>
      </c>
      <c r="G78" s="40">
        <f>G77/100*103.977034</f>
        <v>464786.69991306</v>
      </c>
      <c r="H78" s="18">
        <f>G78/B78*100</f>
        <v>0.3103287469773842</v>
      </c>
      <c r="I78" s="40">
        <f>I77/100*103.977034</f>
        <v>925105.5066751399</v>
      </c>
      <c r="J78" s="18">
        <f t="shared" si="9"/>
        <v>0.6176743714096701</v>
      </c>
      <c r="K78" s="40">
        <f>K77/100*103.977034</f>
        <v>210207.25032678002</v>
      </c>
      <c r="L78" s="18">
        <f>K78/B78*100</f>
        <v>0.14035116024549135</v>
      </c>
      <c r="M78" s="50">
        <f>M77/100*103.97703414</f>
        <v>149772364.00620815</v>
      </c>
      <c r="N78" s="16">
        <f>D78+F78+H78+J78+L78</f>
        <v>100</v>
      </c>
    </row>
    <row r="79" spans="2:14" ht="1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12"/>
      <c r="N79" s="12"/>
    </row>
    <row r="80" spans="1:14" ht="36">
      <c r="A80" s="20" t="s">
        <v>104</v>
      </c>
      <c r="B80" s="21">
        <v>1.37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12"/>
      <c r="N80" s="12"/>
    </row>
    <row r="81" spans="13:14" ht="12">
      <c r="M81" s="5"/>
      <c r="N81" s="5"/>
    </row>
    <row r="82" spans="13:14" ht="12">
      <c r="M82" s="5"/>
      <c r="N82" s="5"/>
    </row>
    <row r="83" spans="13:14" ht="12">
      <c r="M83" s="5"/>
      <c r="N83" s="5"/>
    </row>
    <row r="84" spans="13:14" ht="12">
      <c r="M84" s="5"/>
      <c r="N84" s="5"/>
    </row>
    <row r="85" spans="13:14" ht="12">
      <c r="M85" s="5"/>
      <c r="N85" s="5"/>
    </row>
    <row r="86" spans="13:14" ht="12">
      <c r="M86" s="5"/>
      <c r="N86" s="5"/>
    </row>
    <row r="87" spans="13:14" ht="12">
      <c r="M87" s="5"/>
      <c r="N87" s="5"/>
    </row>
    <row r="88" spans="13:14" ht="12">
      <c r="M88" s="5"/>
      <c r="N88" s="5"/>
    </row>
    <row r="89" spans="13:14" ht="12">
      <c r="M89" s="5"/>
      <c r="N89" s="5"/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="150" zoomScaleNormal="150" workbookViewId="0" topLeftCell="B1">
      <pane ySplit="5" topLeftCell="BM53" activePane="bottomLeft" state="frozen"/>
      <selection pane="topLeft" activeCell="A1" sqref="A1"/>
      <selection pane="bottomLeft" activeCell="O19" sqref="O19"/>
    </sheetView>
  </sheetViews>
  <sheetFormatPr defaultColWidth="11.421875" defaultRowHeight="12.75"/>
  <cols>
    <col min="1" max="1" width="17.140625" style="0" customWidth="1"/>
    <col min="2" max="2" width="11.421875" style="0" customWidth="1"/>
    <col min="3" max="3" width="11.28125" style="0" customWidth="1"/>
    <col min="4" max="4" width="7.421875" style="0" bestFit="1" customWidth="1"/>
    <col min="5" max="5" width="10.140625" style="0" customWidth="1"/>
    <col min="6" max="6" width="7.421875" style="0" bestFit="1" customWidth="1"/>
    <col min="7" max="7" width="8.421875" style="0" bestFit="1" customWidth="1"/>
    <col min="8" max="8" width="7.421875" style="0" bestFit="1" customWidth="1"/>
    <col min="9" max="9" width="9.00390625" style="0" bestFit="1" customWidth="1"/>
    <col min="10" max="10" width="7.421875" style="0" bestFit="1" customWidth="1"/>
    <col min="11" max="11" width="7.28125" style="0" customWidth="1"/>
    <col min="12" max="12" width="7.421875" style="0" bestFit="1" customWidth="1"/>
    <col min="13" max="13" width="9.28125" style="0" bestFit="1" customWidth="1"/>
    <col min="14" max="14" width="7.28125" style="0" bestFit="1" customWidth="1"/>
    <col min="15" max="15" width="12.00390625" style="0" customWidth="1"/>
  </cols>
  <sheetData>
    <row r="1" ht="12">
      <c r="A1" s="1" t="s">
        <v>74</v>
      </c>
    </row>
    <row r="2" ht="12">
      <c r="A2" s="1" t="s">
        <v>79</v>
      </c>
    </row>
    <row r="3" ht="12">
      <c r="A3" s="3" t="s">
        <v>81</v>
      </c>
    </row>
    <row r="5" spans="1:14" ht="12">
      <c r="A5" s="2" t="s">
        <v>12</v>
      </c>
      <c r="B5" s="2" t="s">
        <v>0</v>
      </c>
      <c r="C5" s="2" t="s">
        <v>1</v>
      </c>
      <c r="D5" s="6" t="s">
        <v>24</v>
      </c>
      <c r="E5" s="2" t="s">
        <v>2</v>
      </c>
      <c r="F5" s="6" t="s">
        <v>24</v>
      </c>
      <c r="G5" s="2" t="s">
        <v>3</v>
      </c>
      <c r="H5" s="6" t="s">
        <v>24</v>
      </c>
      <c r="I5" s="2" t="s">
        <v>8</v>
      </c>
      <c r="J5" s="6" t="s">
        <v>24</v>
      </c>
      <c r="K5" s="2" t="s">
        <v>4</v>
      </c>
      <c r="L5" s="6" t="s">
        <v>24</v>
      </c>
      <c r="M5" s="4" t="s">
        <v>25</v>
      </c>
      <c r="N5" s="4" t="s">
        <v>26</v>
      </c>
    </row>
    <row r="6" spans="1:14" ht="12">
      <c r="A6" s="1" t="s">
        <v>5</v>
      </c>
      <c r="B6" s="29">
        <v>2355967</v>
      </c>
      <c r="C6" s="29">
        <v>2054754</v>
      </c>
      <c r="D6" s="9">
        <f aca="true" t="shared" si="0" ref="D6:D11">C6/B6*100</f>
        <v>87.21488883333257</v>
      </c>
      <c r="E6" s="29">
        <v>286642</v>
      </c>
      <c r="F6" s="9">
        <f aca="true" t="shared" si="1" ref="F6:F11">E6/B6*100</f>
        <v>12.16663900640374</v>
      </c>
      <c r="G6" s="29">
        <v>13217</v>
      </c>
      <c r="H6" s="9">
        <f aca="true" t="shared" si="2" ref="H6:H69">G6/B6*100</f>
        <v>0.5610010666533105</v>
      </c>
      <c r="I6" s="29">
        <v>531</v>
      </c>
      <c r="J6" s="9">
        <f aca="true" t="shared" si="3" ref="J6:J11">I6/B6*100</f>
        <v>0.022538516031845948</v>
      </c>
      <c r="K6" s="29">
        <v>823</v>
      </c>
      <c r="L6" s="9">
        <f aca="true" t="shared" si="4" ref="L6:L11">K6/B6*100</f>
        <v>0.034932577578548424</v>
      </c>
      <c r="M6" s="48">
        <f aca="true" t="shared" si="5" ref="M6:N11">C6+E6+G6+I6+K6</f>
        <v>2355967</v>
      </c>
      <c r="N6" s="10">
        <f t="shared" si="5"/>
        <v>100</v>
      </c>
    </row>
    <row r="7" spans="1:14" ht="12">
      <c r="A7" s="1" t="s">
        <v>6</v>
      </c>
      <c r="B7" s="29">
        <v>1703117</v>
      </c>
      <c r="C7" s="29">
        <v>1630460</v>
      </c>
      <c r="D7" s="9">
        <f t="shared" si="0"/>
        <v>95.73388087841293</v>
      </c>
      <c r="E7" s="29">
        <v>72275</v>
      </c>
      <c r="F7" s="9">
        <f t="shared" si="1"/>
        <v>4.2436896584321575</v>
      </c>
      <c r="G7" s="29">
        <v>99</v>
      </c>
      <c r="H7" s="9">
        <f t="shared" si="2"/>
        <v>0.005812871341193823</v>
      </c>
      <c r="I7" s="29">
        <v>68</v>
      </c>
      <c r="J7" s="9">
        <f t="shared" si="3"/>
        <v>0.003992679305062424</v>
      </c>
      <c r="K7" s="29">
        <v>215</v>
      </c>
      <c r="L7" s="9">
        <f t="shared" si="4"/>
        <v>0.012623912508653252</v>
      </c>
      <c r="M7" s="48">
        <f t="shared" si="5"/>
        <v>1703117</v>
      </c>
      <c r="N7" s="10">
        <f t="shared" si="5"/>
        <v>100</v>
      </c>
    </row>
    <row r="8" spans="1:14" ht="12">
      <c r="A8" s="1" t="s">
        <v>7</v>
      </c>
      <c r="B8" s="29">
        <v>694231</v>
      </c>
      <c r="C8" s="29">
        <v>620585</v>
      </c>
      <c r="D8" s="9">
        <f t="shared" si="0"/>
        <v>89.39171543765691</v>
      </c>
      <c r="E8" s="29">
        <v>73327</v>
      </c>
      <c r="F8" s="9">
        <f t="shared" si="1"/>
        <v>10.562334439113206</v>
      </c>
      <c r="G8" s="29">
        <v>144</v>
      </c>
      <c r="H8" s="9">
        <f t="shared" si="2"/>
        <v>0.02074237537649572</v>
      </c>
      <c r="I8" s="29">
        <v>91</v>
      </c>
      <c r="J8" s="9">
        <f t="shared" si="3"/>
        <v>0.013108028883757712</v>
      </c>
      <c r="K8" s="29">
        <v>84</v>
      </c>
      <c r="L8" s="9">
        <f t="shared" si="4"/>
        <v>0.012099718969622503</v>
      </c>
      <c r="M8" s="48">
        <f t="shared" si="5"/>
        <v>694231</v>
      </c>
      <c r="N8" s="10">
        <f t="shared" si="5"/>
        <v>100</v>
      </c>
    </row>
    <row r="9" spans="1:14" ht="12">
      <c r="A9" s="1" t="s">
        <v>9</v>
      </c>
      <c r="B9" s="29">
        <v>1111068</v>
      </c>
      <c r="C9" s="29">
        <v>903952</v>
      </c>
      <c r="D9" s="9">
        <f t="shared" si="0"/>
        <v>81.35883672286485</v>
      </c>
      <c r="E9" s="29">
        <v>206468</v>
      </c>
      <c r="F9" s="9">
        <f t="shared" si="1"/>
        <v>18.582841014231352</v>
      </c>
      <c r="G9" s="29">
        <v>195</v>
      </c>
      <c r="H9" s="9">
        <f t="shared" si="2"/>
        <v>0.017550680966421497</v>
      </c>
      <c r="I9" s="29">
        <v>160</v>
      </c>
      <c r="J9" s="9">
        <f t="shared" si="3"/>
        <v>0.014400558741679177</v>
      </c>
      <c r="K9" s="29">
        <v>198</v>
      </c>
      <c r="L9" s="9">
        <f t="shared" si="4"/>
        <v>0.017820691442827982</v>
      </c>
      <c r="M9" s="52">
        <f t="shared" si="5"/>
        <v>1110973</v>
      </c>
      <c r="N9" s="23">
        <f t="shared" si="5"/>
        <v>99.99144966824713</v>
      </c>
    </row>
    <row r="10" spans="1:14" ht="12">
      <c r="A10" s="1" t="s">
        <v>10</v>
      </c>
      <c r="B10" s="29">
        <v>848554</v>
      </c>
      <c r="C10" s="29">
        <v>777370</v>
      </c>
      <c r="D10" s="9">
        <f t="shared" si="0"/>
        <v>91.6111408348791</v>
      </c>
      <c r="E10" s="29">
        <v>69446</v>
      </c>
      <c r="F10" s="9">
        <f t="shared" si="1"/>
        <v>8.18404014358544</v>
      </c>
      <c r="G10" s="29">
        <v>302</v>
      </c>
      <c r="H10" s="9">
        <f t="shared" si="2"/>
        <v>0.03558995656139739</v>
      </c>
      <c r="I10" s="29">
        <v>1304</v>
      </c>
      <c r="J10" s="9">
        <f t="shared" si="3"/>
        <v>0.15367318992073575</v>
      </c>
      <c r="K10" s="29">
        <v>132</v>
      </c>
      <c r="L10" s="9">
        <f t="shared" si="4"/>
        <v>0.01555587505332601</v>
      </c>
      <c r="M10" s="48">
        <f t="shared" si="5"/>
        <v>848554</v>
      </c>
      <c r="N10" s="10">
        <f t="shared" si="5"/>
        <v>99.99999999999999</v>
      </c>
    </row>
    <row r="11" spans="1:14" ht="12">
      <c r="A11" s="1" t="s">
        <v>11</v>
      </c>
      <c r="B11" s="29">
        <v>1460781</v>
      </c>
      <c r="C11" s="29">
        <v>1350968</v>
      </c>
      <c r="D11" s="9">
        <f t="shared" si="0"/>
        <v>92.48258294706736</v>
      </c>
      <c r="E11" s="29">
        <v>107893</v>
      </c>
      <c r="F11" s="9">
        <f t="shared" si="1"/>
        <v>7.385980513163849</v>
      </c>
      <c r="G11" s="29">
        <v>391</v>
      </c>
      <c r="H11" s="9">
        <f t="shared" si="2"/>
        <v>0.026766503671666046</v>
      </c>
      <c r="I11" s="29">
        <v>1338</v>
      </c>
      <c r="J11" s="9">
        <f t="shared" si="3"/>
        <v>0.09159483865137896</v>
      </c>
      <c r="K11" s="29">
        <v>791</v>
      </c>
      <c r="L11" s="9">
        <f t="shared" si="4"/>
        <v>0.05414911612349832</v>
      </c>
      <c r="M11" s="52">
        <f t="shared" si="5"/>
        <v>1461381</v>
      </c>
      <c r="N11" s="23">
        <f t="shared" si="5"/>
        <v>100.04107391867774</v>
      </c>
    </row>
    <row r="12" spans="2:14" ht="12">
      <c r="B12" s="29"/>
      <c r="C12" s="29"/>
      <c r="D12" s="8"/>
      <c r="E12" s="29"/>
      <c r="F12" s="8"/>
      <c r="G12" s="29"/>
      <c r="H12" s="8"/>
      <c r="I12" s="29"/>
      <c r="J12" s="8"/>
      <c r="K12" s="29"/>
      <c r="L12" s="8"/>
      <c r="M12" s="48"/>
      <c r="N12" s="12"/>
    </row>
    <row r="13" spans="1:14" ht="12">
      <c r="A13" s="1" t="s">
        <v>13</v>
      </c>
      <c r="B13" s="29">
        <v>298120</v>
      </c>
      <c r="C13" s="29">
        <v>147062</v>
      </c>
      <c r="D13" s="9">
        <f aca="true" t="shared" si="6" ref="D13:D23">C13/B13*100</f>
        <v>49.32980008050449</v>
      </c>
      <c r="E13" s="29">
        <v>10796</v>
      </c>
      <c r="F13" s="9">
        <f aca="true" t="shared" si="7" ref="F13:F23">E13/B13*100</f>
        <v>3.6213605259626998</v>
      </c>
      <c r="G13" s="29">
        <v>28546</v>
      </c>
      <c r="H13" s="9">
        <f t="shared" si="2"/>
        <v>9.575338789749093</v>
      </c>
      <c r="I13" s="29">
        <v>103997</v>
      </c>
      <c r="J13" s="9">
        <f aca="true" t="shared" si="8" ref="J13:J23">I13/B13*100</f>
        <v>34.884274788675704</v>
      </c>
      <c r="K13" s="29">
        <v>7719</v>
      </c>
      <c r="L13" s="9">
        <f aca="true" t="shared" si="9" ref="L13:L23">K13/B13*100</f>
        <v>2.5892258151080103</v>
      </c>
      <c r="M13" s="48">
        <f aca="true" t="shared" si="10" ref="M13:M23">C13+E13+G13+I13+K13</f>
        <v>298120</v>
      </c>
      <c r="N13" s="10">
        <f aca="true" t="shared" si="11" ref="N13:N23">D13+F13+H13+J13+L13</f>
        <v>99.99999999999999</v>
      </c>
    </row>
    <row r="14" spans="1:14" ht="12">
      <c r="A14" s="1" t="s">
        <v>14</v>
      </c>
      <c r="B14" s="29">
        <v>2398254</v>
      </c>
      <c r="C14" s="29">
        <v>2195583</v>
      </c>
      <c r="D14" s="9">
        <f t="shared" si="6"/>
        <v>91.5492270626881</v>
      </c>
      <c r="E14" s="29">
        <v>201843</v>
      </c>
      <c r="F14" s="9">
        <f t="shared" si="7"/>
        <v>8.41624782028926</v>
      </c>
      <c r="G14" s="29">
        <v>187</v>
      </c>
      <c r="H14" s="9">
        <f t="shared" si="2"/>
        <v>0.007797339230957188</v>
      </c>
      <c r="I14" s="29">
        <v>90</v>
      </c>
      <c r="J14" s="9">
        <f t="shared" si="8"/>
        <v>0.0037527301111558655</v>
      </c>
      <c r="K14" s="29">
        <v>551</v>
      </c>
      <c r="L14" s="9">
        <f t="shared" si="9"/>
        <v>0.022975047680520912</v>
      </c>
      <c r="M14" s="48">
        <f t="shared" si="10"/>
        <v>2398254</v>
      </c>
      <c r="N14" s="10">
        <f t="shared" si="11"/>
        <v>100</v>
      </c>
    </row>
    <row r="15" spans="1:14" ht="12">
      <c r="A15" s="1" t="s">
        <v>15</v>
      </c>
      <c r="B15" s="29">
        <v>2271229</v>
      </c>
      <c r="C15" s="29">
        <v>2124397</v>
      </c>
      <c r="D15" s="9">
        <f t="shared" si="6"/>
        <v>93.53513009916658</v>
      </c>
      <c r="E15" s="29">
        <v>145003</v>
      </c>
      <c r="F15" s="9">
        <f t="shared" si="7"/>
        <v>6.384340812837455</v>
      </c>
      <c r="G15" s="29">
        <v>539</v>
      </c>
      <c r="H15" s="9">
        <f t="shared" si="2"/>
        <v>0.023731644849550617</v>
      </c>
      <c r="I15" s="29">
        <v>106</v>
      </c>
      <c r="J15" s="9">
        <f t="shared" si="8"/>
        <v>0.004667076723659305</v>
      </c>
      <c r="K15" s="29">
        <v>1184</v>
      </c>
      <c r="L15" s="9">
        <f t="shared" si="9"/>
        <v>0.05213036642276054</v>
      </c>
      <c r="M15" s="48">
        <f t="shared" si="10"/>
        <v>2271229</v>
      </c>
      <c r="N15" s="10">
        <f t="shared" si="11"/>
        <v>100</v>
      </c>
    </row>
    <row r="16" spans="1:14" ht="12">
      <c r="A16" s="1" t="s">
        <v>16</v>
      </c>
      <c r="B16" s="29">
        <v>6612140</v>
      </c>
      <c r="C16" s="29">
        <v>5661396</v>
      </c>
      <c r="D16" s="9">
        <f t="shared" si="6"/>
        <v>85.62123608997994</v>
      </c>
      <c r="E16" s="29">
        <v>817745</v>
      </c>
      <c r="F16" s="9">
        <f t="shared" si="7"/>
        <v>12.367327370563842</v>
      </c>
      <c r="G16" s="29">
        <v>7959</v>
      </c>
      <c r="H16" s="9">
        <f t="shared" si="2"/>
        <v>0.12036950215815152</v>
      </c>
      <c r="I16" s="29">
        <v>118435</v>
      </c>
      <c r="J16" s="9">
        <f t="shared" si="8"/>
        <v>1.7911750204926091</v>
      </c>
      <c r="K16" s="29">
        <v>6605</v>
      </c>
      <c r="L16" s="9">
        <f t="shared" si="9"/>
        <v>0.09989201680545179</v>
      </c>
      <c r="M16" s="48">
        <f t="shared" si="10"/>
        <v>6612140</v>
      </c>
      <c r="N16" s="10">
        <f t="shared" si="11"/>
        <v>100</v>
      </c>
    </row>
    <row r="17" spans="1:14" ht="12">
      <c r="A17" s="1" t="s">
        <v>17</v>
      </c>
      <c r="B17" s="29">
        <v>4595557</v>
      </c>
      <c r="C17" s="29">
        <v>4348227</v>
      </c>
      <c r="D17" s="9">
        <f t="shared" si="6"/>
        <v>94.61806262004802</v>
      </c>
      <c r="E17" s="29">
        <v>241742</v>
      </c>
      <c r="F17" s="9">
        <f t="shared" si="7"/>
        <v>5.260341673490286</v>
      </c>
      <c r="G17" s="29">
        <v>404</v>
      </c>
      <c r="H17" s="9">
        <f t="shared" si="2"/>
        <v>0.008791099751346789</v>
      </c>
      <c r="I17" s="29">
        <v>4177</v>
      </c>
      <c r="J17" s="9">
        <f t="shared" si="8"/>
        <v>0.09089213777568203</v>
      </c>
      <c r="K17" s="29">
        <v>1007</v>
      </c>
      <c r="L17" s="9">
        <f t="shared" si="9"/>
        <v>0.021912468934668854</v>
      </c>
      <c r="M17" s="48">
        <f t="shared" si="10"/>
        <v>4595557</v>
      </c>
      <c r="N17" s="10">
        <f t="shared" si="11"/>
        <v>100.00000000000001</v>
      </c>
    </row>
    <row r="18" spans="1:14" ht="12">
      <c r="A18" s="1" t="s">
        <v>18</v>
      </c>
      <c r="B18" s="29">
        <v>1773709</v>
      </c>
      <c r="C18" s="29">
        <v>1648211</v>
      </c>
      <c r="D18" s="9">
        <f t="shared" si="6"/>
        <v>92.92454399227833</v>
      </c>
      <c r="E18" s="29">
        <v>87123</v>
      </c>
      <c r="F18" s="9">
        <f t="shared" si="7"/>
        <v>4.911910578341769</v>
      </c>
      <c r="G18" s="29">
        <v>1722</v>
      </c>
      <c r="H18" s="9">
        <f t="shared" si="2"/>
        <v>0.09708469653139269</v>
      </c>
      <c r="I18" s="29">
        <v>35737</v>
      </c>
      <c r="J18" s="9">
        <f t="shared" si="8"/>
        <v>2.0148175377133453</v>
      </c>
      <c r="K18" s="29">
        <v>916</v>
      </c>
      <c r="L18" s="9">
        <f t="shared" si="9"/>
        <v>0.051643195135165916</v>
      </c>
      <c r="M18" s="48">
        <f t="shared" si="10"/>
        <v>1773709</v>
      </c>
      <c r="N18" s="10">
        <f t="shared" si="11"/>
        <v>100.00000000000001</v>
      </c>
    </row>
    <row r="19" spans="1:14" ht="12">
      <c r="A19" s="1" t="s">
        <v>19</v>
      </c>
      <c r="B19" s="29">
        <v>1240384</v>
      </c>
      <c r="C19" s="29">
        <v>1159374</v>
      </c>
      <c r="D19" s="9">
        <f t="shared" si="6"/>
        <v>93.4689580001032</v>
      </c>
      <c r="E19" s="29">
        <v>80543</v>
      </c>
      <c r="F19" s="9">
        <f t="shared" si="7"/>
        <v>6.493392368814818</v>
      </c>
      <c r="G19" s="29">
        <v>60</v>
      </c>
      <c r="H19" s="9">
        <f t="shared" si="2"/>
        <v>0.00483721170218255</v>
      </c>
      <c r="I19" s="29">
        <v>235</v>
      </c>
      <c r="J19" s="9">
        <f t="shared" si="8"/>
        <v>0.01894574583354832</v>
      </c>
      <c r="K19" s="29">
        <v>172</v>
      </c>
      <c r="L19" s="9">
        <f t="shared" si="9"/>
        <v>0.013866673546256644</v>
      </c>
      <c r="M19" s="48">
        <f t="shared" si="10"/>
        <v>1240384</v>
      </c>
      <c r="N19" s="10">
        <f t="shared" si="11"/>
        <v>100.00000000000001</v>
      </c>
    </row>
    <row r="20" spans="1:14" ht="12">
      <c r="A20" s="1" t="s">
        <v>20</v>
      </c>
      <c r="B20" s="29">
        <v>525664</v>
      </c>
      <c r="C20" s="29">
        <v>228753</v>
      </c>
      <c r="D20" s="9">
        <f t="shared" si="6"/>
        <v>43.516961405003954</v>
      </c>
      <c r="E20" s="29">
        <v>86351</v>
      </c>
      <c r="F20" s="9">
        <f t="shared" si="7"/>
        <v>16.42703323796189</v>
      </c>
      <c r="G20" s="29">
        <v>3745</v>
      </c>
      <c r="H20" s="9">
        <f t="shared" si="2"/>
        <v>0.7124322761307603</v>
      </c>
      <c r="I20" s="29">
        <v>206473</v>
      </c>
      <c r="J20" s="9">
        <f t="shared" si="8"/>
        <v>39.27851250989225</v>
      </c>
      <c r="K20" s="29">
        <v>342</v>
      </c>
      <c r="L20" s="9">
        <f t="shared" si="9"/>
        <v>0.0650605710111402</v>
      </c>
      <c r="M20" s="48">
        <f t="shared" si="10"/>
        <v>525664</v>
      </c>
      <c r="N20" s="10">
        <f t="shared" si="11"/>
        <v>100</v>
      </c>
    </row>
    <row r="21" spans="1:14" ht="12">
      <c r="A21" s="1" t="s">
        <v>21</v>
      </c>
      <c r="B21" s="29">
        <v>1489901</v>
      </c>
      <c r="C21" s="29">
        <v>1431870</v>
      </c>
      <c r="D21" s="9">
        <f t="shared" si="6"/>
        <v>96.10504322099254</v>
      </c>
      <c r="E21" s="29">
        <v>57682</v>
      </c>
      <c r="F21" s="9">
        <f t="shared" si="7"/>
        <v>3.8715324038308587</v>
      </c>
      <c r="G21" s="29">
        <v>76</v>
      </c>
      <c r="H21" s="9">
        <f t="shared" si="2"/>
        <v>0.005101010067111842</v>
      </c>
      <c r="I21" s="29">
        <v>83</v>
      </c>
      <c r="J21" s="9">
        <f t="shared" si="8"/>
        <v>0.005570839941714248</v>
      </c>
      <c r="K21" s="29">
        <v>190</v>
      </c>
      <c r="L21" s="9">
        <f t="shared" si="9"/>
        <v>0.012752525167779603</v>
      </c>
      <c r="M21" s="48">
        <f t="shared" si="10"/>
        <v>1489901</v>
      </c>
      <c r="N21" s="10">
        <f t="shared" si="11"/>
        <v>100</v>
      </c>
    </row>
    <row r="22" spans="1:14" ht="12">
      <c r="A22" s="1" t="s">
        <v>22</v>
      </c>
      <c r="B22" s="29">
        <v>2577244</v>
      </c>
      <c r="C22" s="29">
        <v>2439333</v>
      </c>
      <c r="D22" s="9">
        <f t="shared" si="6"/>
        <v>94.6488962628296</v>
      </c>
      <c r="E22" s="29">
        <v>136140</v>
      </c>
      <c r="F22" s="9">
        <f t="shared" si="7"/>
        <v>5.282386921843644</v>
      </c>
      <c r="G22" s="29">
        <v>1060</v>
      </c>
      <c r="H22" s="9">
        <f t="shared" si="2"/>
        <v>0.04112920623736053</v>
      </c>
      <c r="I22" s="29">
        <v>343</v>
      </c>
      <c r="J22" s="9">
        <f t="shared" si="8"/>
        <v>0.01330879032020251</v>
      </c>
      <c r="K22" s="29">
        <v>368</v>
      </c>
      <c r="L22" s="9">
        <f t="shared" si="9"/>
        <v>0.014278818769196863</v>
      </c>
      <c r="M22" s="48">
        <f t="shared" si="10"/>
        <v>2577244</v>
      </c>
      <c r="N22" s="10">
        <f t="shared" si="11"/>
        <v>100</v>
      </c>
    </row>
    <row r="23" spans="1:14" ht="12">
      <c r="A23" s="1" t="s">
        <v>23</v>
      </c>
      <c r="B23" s="29">
        <v>508182</v>
      </c>
      <c r="C23" s="29">
        <v>187132</v>
      </c>
      <c r="D23" s="9">
        <f t="shared" si="6"/>
        <v>36.82381508986938</v>
      </c>
      <c r="E23" s="29">
        <v>26944</v>
      </c>
      <c r="F23" s="9">
        <f t="shared" si="7"/>
        <v>5.302037459020587</v>
      </c>
      <c r="G23" s="29">
        <v>8781</v>
      </c>
      <c r="H23" s="9">
        <f t="shared" si="2"/>
        <v>1.7279242476120762</v>
      </c>
      <c r="I23" s="29">
        <v>284906</v>
      </c>
      <c r="J23" s="9">
        <f t="shared" si="8"/>
        <v>56.063772427988404</v>
      </c>
      <c r="K23" s="29">
        <v>419</v>
      </c>
      <c r="L23" s="9">
        <f t="shared" si="9"/>
        <v>0.08245077550956154</v>
      </c>
      <c r="M23" s="48">
        <f t="shared" si="10"/>
        <v>508182</v>
      </c>
      <c r="N23" s="10">
        <f t="shared" si="11"/>
        <v>100</v>
      </c>
    </row>
    <row r="24" spans="2:14" ht="12">
      <c r="B24" s="29"/>
      <c r="C24" s="29"/>
      <c r="D24" s="8"/>
      <c r="E24" s="29"/>
      <c r="F24" s="8"/>
      <c r="G24" s="29"/>
      <c r="H24" s="8"/>
      <c r="I24" s="29"/>
      <c r="J24" s="8"/>
      <c r="K24" s="29"/>
      <c r="L24" s="8"/>
      <c r="M24" s="48"/>
      <c r="N24" s="12"/>
    </row>
    <row r="25" spans="1:14" ht="12">
      <c r="A25" s="1" t="s">
        <v>27</v>
      </c>
      <c r="B25" s="29">
        <v>8511228</v>
      </c>
      <c r="C25" s="29">
        <v>8020372</v>
      </c>
      <c r="D25" s="9">
        <f aca="true" t="shared" si="12" ref="D25:D41">C25/B25*100</f>
        <v>94.23284160640509</v>
      </c>
      <c r="E25" s="29">
        <v>441213</v>
      </c>
      <c r="F25" s="9">
        <f aca="true" t="shared" si="13" ref="F25:F41">E25/B25*100</f>
        <v>5.183893558015365</v>
      </c>
      <c r="G25" s="29">
        <v>41395</v>
      </c>
      <c r="H25" s="9">
        <f t="shared" si="2"/>
        <v>0.4863575502853408</v>
      </c>
      <c r="I25" s="29">
        <v>6565</v>
      </c>
      <c r="J25" s="9">
        <f aca="true" t="shared" si="14" ref="J25:J41">I25/B25*100</f>
        <v>0.07713340542633801</v>
      </c>
      <c r="K25" s="29">
        <v>1683</v>
      </c>
      <c r="L25" s="9">
        <f aca="true" t="shared" si="15" ref="L25:L41">K25/B25*100</f>
        <v>0.019773879867863955</v>
      </c>
      <c r="M25" s="48">
        <f aca="true" t="shared" si="16" ref="M25:M41">C25+E25+G25+I25+K25</f>
        <v>8511228</v>
      </c>
      <c r="N25" s="10">
        <f aca="true" t="shared" si="17" ref="N25:N41">D25+F25+H25+J25+L25</f>
        <v>100</v>
      </c>
    </row>
    <row r="26" spans="1:14" ht="12">
      <c r="A26" s="1" t="s">
        <v>28</v>
      </c>
      <c r="B26" s="29">
        <v>1756470</v>
      </c>
      <c r="C26" s="29">
        <v>1576713</v>
      </c>
      <c r="D26" s="9">
        <f t="shared" si="12"/>
        <v>89.76600795914533</v>
      </c>
      <c r="E26" s="29">
        <v>178354</v>
      </c>
      <c r="F26" s="9">
        <f t="shared" si="13"/>
        <v>10.15411592569187</v>
      </c>
      <c r="G26" s="29">
        <v>1073</v>
      </c>
      <c r="H26" s="9">
        <f t="shared" si="2"/>
        <v>0.06108843305037946</v>
      </c>
      <c r="I26" s="29">
        <v>58</v>
      </c>
      <c r="J26" s="9">
        <f t="shared" si="14"/>
        <v>0.003302077462182673</v>
      </c>
      <c r="K26" s="29">
        <v>272</v>
      </c>
      <c r="L26" s="9">
        <f t="shared" si="15"/>
        <v>0.015485604650235983</v>
      </c>
      <c r="M26" s="48">
        <f t="shared" si="16"/>
        <v>1756470</v>
      </c>
      <c r="N26" s="10">
        <f t="shared" si="17"/>
        <v>100</v>
      </c>
    </row>
    <row r="27" spans="1:14" ht="12">
      <c r="A27" s="1" t="s">
        <v>29</v>
      </c>
      <c r="B27" s="29">
        <v>2031891</v>
      </c>
      <c r="C27" s="29">
        <v>1872943</v>
      </c>
      <c r="D27" s="9">
        <f t="shared" si="12"/>
        <v>92.17733628427904</v>
      </c>
      <c r="E27" s="29">
        <v>137678</v>
      </c>
      <c r="F27" s="9">
        <f t="shared" si="13"/>
        <v>6.77585559461605</v>
      </c>
      <c r="G27" s="29">
        <v>20124</v>
      </c>
      <c r="H27" s="9">
        <f t="shared" si="2"/>
        <v>0.9904074578803687</v>
      </c>
      <c r="I27" s="29">
        <v>235</v>
      </c>
      <c r="J27" s="9">
        <f t="shared" si="14"/>
        <v>0.011565581027722451</v>
      </c>
      <c r="K27" s="29">
        <v>911</v>
      </c>
      <c r="L27" s="9">
        <f t="shared" si="15"/>
        <v>0.04483508219683044</v>
      </c>
      <c r="M27" s="48">
        <f t="shared" si="16"/>
        <v>2031891</v>
      </c>
      <c r="N27" s="10">
        <f t="shared" si="17"/>
        <v>100</v>
      </c>
    </row>
    <row r="28" spans="1:14" ht="12">
      <c r="A28" s="1" t="s">
        <v>30</v>
      </c>
      <c r="B28" s="29">
        <v>1165273</v>
      </c>
      <c r="C28" s="29">
        <v>779962</v>
      </c>
      <c r="D28" s="9">
        <f t="shared" si="12"/>
        <v>66.93384297070301</v>
      </c>
      <c r="E28" s="29">
        <v>371629</v>
      </c>
      <c r="F28" s="9">
        <f t="shared" si="13"/>
        <v>31.892011571537317</v>
      </c>
      <c r="G28" s="29">
        <v>13401</v>
      </c>
      <c r="H28" s="9">
        <f t="shared" si="2"/>
        <v>1.1500309369564043</v>
      </c>
      <c r="I28" s="29">
        <v>17</v>
      </c>
      <c r="J28" s="9">
        <f t="shared" si="14"/>
        <v>0.0014588856001984084</v>
      </c>
      <c r="K28" s="29">
        <v>264</v>
      </c>
      <c r="L28" s="9">
        <f t="shared" si="15"/>
        <v>0.022655635203081167</v>
      </c>
      <c r="M28" s="48">
        <f t="shared" si="16"/>
        <v>1165273</v>
      </c>
      <c r="N28" s="10">
        <f t="shared" si="17"/>
        <v>100.00000000000001</v>
      </c>
    </row>
    <row r="29" spans="1:14" ht="12">
      <c r="A29" s="1" t="s">
        <v>31</v>
      </c>
      <c r="B29" s="29">
        <v>2107209</v>
      </c>
      <c r="C29" s="29">
        <v>2067685</v>
      </c>
      <c r="D29" s="9">
        <f t="shared" si="12"/>
        <v>98.12434362229851</v>
      </c>
      <c r="E29" s="29">
        <v>37449</v>
      </c>
      <c r="F29" s="9">
        <f t="shared" si="13"/>
        <v>1.7771848924335458</v>
      </c>
      <c r="G29" s="29">
        <v>848</v>
      </c>
      <c r="H29" s="9">
        <f t="shared" si="2"/>
        <v>0.04024280458179516</v>
      </c>
      <c r="I29" s="29">
        <v>66</v>
      </c>
      <c r="J29" s="9">
        <f t="shared" si="14"/>
        <v>0.003132105073583114</v>
      </c>
      <c r="K29" s="29">
        <v>1161</v>
      </c>
      <c r="L29" s="9">
        <f t="shared" si="15"/>
        <v>0.055096575612575686</v>
      </c>
      <c r="M29" s="48">
        <f t="shared" si="16"/>
        <v>2107209</v>
      </c>
      <c r="N29" s="10">
        <f t="shared" si="17"/>
        <v>100.00000000000003</v>
      </c>
    </row>
    <row r="30" spans="1:14" ht="12">
      <c r="A30" s="1" t="s">
        <v>32</v>
      </c>
      <c r="B30" s="29">
        <v>2594954</v>
      </c>
      <c r="C30" s="29">
        <v>2432664</v>
      </c>
      <c r="D30" s="9">
        <f t="shared" si="12"/>
        <v>93.74593923437564</v>
      </c>
      <c r="E30" s="29">
        <v>160492</v>
      </c>
      <c r="F30" s="9">
        <f t="shared" si="13"/>
        <v>6.184772446833355</v>
      </c>
      <c r="G30" s="29">
        <v>256</v>
      </c>
      <c r="H30" s="9">
        <f t="shared" si="2"/>
        <v>0.009865300117073367</v>
      </c>
      <c r="I30" s="29">
        <v>11</v>
      </c>
      <c r="J30" s="9">
        <f t="shared" si="14"/>
        <v>0.00042389961440549625</v>
      </c>
      <c r="K30" s="29">
        <v>1531</v>
      </c>
      <c r="L30" s="9">
        <f t="shared" si="15"/>
        <v>0.05899911905952861</v>
      </c>
      <c r="M30" s="48">
        <f t="shared" si="16"/>
        <v>2594954</v>
      </c>
      <c r="N30" s="10">
        <f t="shared" si="17"/>
        <v>100</v>
      </c>
    </row>
    <row r="31" spans="1:14" ht="12">
      <c r="A31" s="1" t="s">
        <v>33</v>
      </c>
      <c r="B31" s="29">
        <v>1146349</v>
      </c>
      <c r="C31" s="29">
        <v>1001316</v>
      </c>
      <c r="D31" s="9">
        <f t="shared" si="12"/>
        <v>87.34826828478937</v>
      </c>
      <c r="E31" s="29">
        <v>143093</v>
      </c>
      <c r="F31" s="9">
        <f t="shared" si="13"/>
        <v>12.482498785273943</v>
      </c>
      <c r="G31" s="29">
        <v>1729</v>
      </c>
      <c r="H31" s="9">
        <f t="shared" si="2"/>
        <v>0.15082666796935312</v>
      </c>
      <c r="I31" s="29">
        <v>39</v>
      </c>
      <c r="J31" s="9">
        <f t="shared" si="14"/>
        <v>0.0034021052925418</v>
      </c>
      <c r="K31" s="29">
        <v>172</v>
      </c>
      <c r="L31" s="9">
        <f t="shared" si="15"/>
        <v>0.015004156674799735</v>
      </c>
      <c r="M31" s="48">
        <f t="shared" si="16"/>
        <v>1146349</v>
      </c>
      <c r="N31" s="10">
        <f t="shared" si="17"/>
        <v>100.00000000000001</v>
      </c>
    </row>
    <row r="32" spans="1:14" ht="12">
      <c r="A32" s="1" t="s">
        <v>34</v>
      </c>
      <c r="B32" s="51">
        <v>1130841</v>
      </c>
      <c r="C32" s="51">
        <v>983832</v>
      </c>
      <c r="D32" s="38">
        <f t="shared" si="12"/>
        <v>87.00002918182132</v>
      </c>
      <c r="E32" s="51">
        <v>140338</v>
      </c>
      <c r="F32" s="38">
        <f t="shared" si="13"/>
        <v>12.410055878766334</v>
      </c>
      <c r="G32" s="51">
        <v>339</v>
      </c>
      <c r="H32" s="38">
        <f t="shared" si="2"/>
        <v>0.029977689171156688</v>
      </c>
      <c r="I32" s="51">
        <v>339</v>
      </c>
      <c r="J32" s="38">
        <f t="shared" si="14"/>
        <v>0.029977689171156688</v>
      </c>
      <c r="K32" s="51">
        <v>5993</v>
      </c>
      <c r="L32" s="38">
        <f t="shared" si="15"/>
        <v>0.5299595610700355</v>
      </c>
      <c r="M32" s="48">
        <f t="shared" si="16"/>
        <v>1130841</v>
      </c>
      <c r="N32" s="10">
        <f t="shared" si="17"/>
        <v>100</v>
      </c>
    </row>
    <row r="33" spans="1:14" ht="12">
      <c r="A33" s="1" t="s">
        <v>35</v>
      </c>
      <c r="B33" s="29">
        <v>1293972</v>
      </c>
      <c r="C33" s="29">
        <v>1181012</v>
      </c>
      <c r="D33" s="9">
        <f t="shared" si="12"/>
        <v>91.27029023811953</v>
      </c>
      <c r="E33" s="29">
        <v>110804</v>
      </c>
      <c r="F33" s="9">
        <f t="shared" si="13"/>
        <v>8.563091009697272</v>
      </c>
      <c r="G33" s="29">
        <v>1922</v>
      </c>
      <c r="H33" s="9">
        <f t="shared" si="2"/>
        <v>0.14853489874587705</v>
      </c>
      <c r="I33" s="29">
        <v>103</v>
      </c>
      <c r="J33" s="9">
        <f t="shared" si="14"/>
        <v>0.007959986769420049</v>
      </c>
      <c r="K33" s="29">
        <v>131</v>
      </c>
      <c r="L33" s="9">
        <f t="shared" si="15"/>
        <v>0.010123866667903169</v>
      </c>
      <c r="M33" s="48">
        <f t="shared" si="16"/>
        <v>1293972</v>
      </c>
      <c r="N33" s="10">
        <f t="shared" si="17"/>
        <v>100</v>
      </c>
    </row>
    <row r="34" spans="1:14" ht="12">
      <c r="A34" s="1" t="s">
        <v>36</v>
      </c>
      <c r="B34" s="29">
        <v>4489726</v>
      </c>
      <c r="C34" s="29">
        <v>4289789</v>
      </c>
      <c r="D34" s="9">
        <f t="shared" si="12"/>
        <v>95.54678837862267</v>
      </c>
      <c r="E34" s="29">
        <v>168135</v>
      </c>
      <c r="F34" s="9">
        <f t="shared" si="13"/>
        <v>3.7448833180465804</v>
      </c>
      <c r="G34" s="29">
        <v>27999</v>
      </c>
      <c r="H34" s="9">
        <f t="shared" si="2"/>
        <v>0.623623802432487</v>
      </c>
      <c r="I34" s="29">
        <v>330</v>
      </c>
      <c r="J34" s="9">
        <f t="shared" si="14"/>
        <v>0.0073501144613279295</v>
      </c>
      <c r="K34" s="29">
        <v>3473</v>
      </c>
      <c r="L34" s="9">
        <f t="shared" si="15"/>
        <v>0.07735438643694514</v>
      </c>
      <c r="M34" s="48">
        <f t="shared" si="16"/>
        <v>4489726</v>
      </c>
      <c r="N34" s="10">
        <f t="shared" si="17"/>
        <v>100.00000000000001</v>
      </c>
    </row>
    <row r="35" spans="1:14" ht="12">
      <c r="A35" s="1" t="s">
        <v>37</v>
      </c>
      <c r="B35" s="29">
        <v>2173948</v>
      </c>
      <c r="C35" s="29">
        <v>2057398</v>
      </c>
      <c r="D35" s="9">
        <f t="shared" si="12"/>
        <v>94.63878620831777</v>
      </c>
      <c r="E35" s="29">
        <v>115151</v>
      </c>
      <c r="F35" s="9">
        <f t="shared" si="13"/>
        <v>5.29686082647791</v>
      </c>
      <c r="G35" s="29">
        <v>695</v>
      </c>
      <c r="H35" s="9">
        <f t="shared" si="2"/>
        <v>0.03196948593066624</v>
      </c>
      <c r="I35" s="29">
        <v>385</v>
      </c>
      <c r="J35" s="9">
        <f t="shared" si="14"/>
        <v>0.017709715227779137</v>
      </c>
      <c r="K35" s="29">
        <v>319</v>
      </c>
      <c r="L35" s="9">
        <f t="shared" si="15"/>
        <v>0.014673764045874144</v>
      </c>
      <c r="M35" s="48">
        <f t="shared" si="16"/>
        <v>2173948</v>
      </c>
      <c r="N35" s="10">
        <f t="shared" si="17"/>
        <v>100</v>
      </c>
    </row>
    <row r="36" spans="1:14" ht="12">
      <c r="A36" s="1" t="s">
        <v>38</v>
      </c>
      <c r="B36" s="29">
        <v>1895984</v>
      </c>
      <c r="C36" s="29">
        <v>1781817</v>
      </c>
      <c r="D36" s="9">
        <f t="shared" si="12"/>
        <v>93.97848294078432</v>
      </c>
      <c r="E36" s="29">
        <v>112900</v>
      </c>
      <c r="F36" s="9">
        <f t="shared" si="13"/>
        <v>5.954691600773002</v>
      </c>
      <c r="G36" s="29">
        <v>149</v>
      </c>
      <c r="H36" s="9">
        <f t="shared" si="2"/>
        <v>0.007858716107308922</v>
      </c>
      <c r="I36" s="29">
        <v>82</v>
      </c>
      <c r="J36" s="9">
        <f t="shared" si="14"/>
        <v>0.004324931012076051</v>
      </c>
      <c r="K36" s="29">
        <v>1036</v>
      </c>
      <c r="L36" s="9">
        <f t="shared" si="15"/>
        <v>0.0546418113233023</v>
      </c>
      <c r="M36" s="48">
        <f t="shared" si="16"/>
        <v>1895984</v>
      </c>
      <c r="N36" s="10">
        <f t="shared" si="17"/>
        <v>100.00000000000001</v>
      </c>
    </row>
    <row r="37" spans="1:14" ht="12">
      <c r="A37" s="1" t="s">
        <v>39</v>
      </c>
      <c r="B37" s="29">
        <v>1988188</v>
      </c>
      <c r="C37" s="29">
        <v>1762534</v>
      </c>
      <c r="D37" s="9">
        <f t="shared" si="12"/>
        <v>88.6502684856764</v>
      </c>
      <c r="E37" s="29">
        <v>204329</v>
      </c>
      <c r="F37" s="9">
        <f t="shared" si="13"/>
        <v>10.277146829173097</v>
      </c>
      <c r="G37" s="29">
        <v>18905</v>
      </c>
      <c r="H37" s="9">
        <f t="shared" si="2"/>
        <v>0.9508658134944985</v>
      </c>
      <c r="I37" s="29">
        <v>164</v>
      </c>
      <c r="J37" s="9">
        <f t="shared" si="14"/>
        <v>0.008248716922142171</v>
      </c>
      <c r="K37" s="29">
        <v>2256</v>
      </c>
      <c r="L37" s="9">
        <f t="shared" si="15"/>
        <v>0.11347015473385817</v>
      </c>
      <c r="M37" s="48">
        <f t="shared" si="16"/>
        <v>1988188</v>
      </c>
      <c r="N37" s="10">
        <f t="shared" si="17"/>
        <v>100</v>
      </c>
    </row>
    <row r="38" spans="1:14" ht="12">
      <c r="A38" s="1" t="s">
        <v>40</v>
      </c>
      <c r="B38" s="51">
        <v>951906</v>
      </c>
      <c r="C38" s="51">
        <v>825588</v>
      </c>
      <c r="D38" s="38">
        <f t="shared" si="12"/>
        <v>86.72999224713365</v>
      </c>
      <c r="E38" s="51">
        <v>124890</v>
      </c>
      <c r="F38" s="38">
        <f t="shared" si="13"/>
        <v>13.119992940479417</v>
      </c>
      <c r="G38" s="51">
        <v>800</v>
      </c>
      <c r="H38" s="38">
        <f t="shared" si="2"/>
        <v>0.08404191170136548</v>
      </c>
      <c r="I38" s="51">
        <v>40</v>
      </c>
      <c r="J38" s="38">
        <f t="shared" si="14"/>
        <v>0.004202095585068274</v>
      </c>
      <c r="K38" s="51">
        <v>588</v>
      </c>
      <c r="L38" s="38">
        <f t="shared" si="15"/>
        <v>0.061770805100503624</v>
      </c>
      <c r="M38" s="48">
        <f t="shared" si="16"/>
        <v>951906</v>
      </c>
      <c r="N38" s="10">
        <f t="shared" si="17"/>
        <v>100.00000000000001</v>
      </c>
    </row>
    <row r="39" spans="1:14" ht="12">
      <c r="A39" s="1" t="s">
        <v>41</v>
      </c>
      <c r="B39" s="29">
        <v>1082300</v>
      </c>
      <c r="C39" s="29">
        <v>1041584</v>
      </c>
      <c r="D39" s="9">
        <f t="shared" si="12"/>
        <v>96.23801164187378</v>
      </c>
      <c r="E39" s="29">
        <v>40491</v>
      </c>
      <c r="F39" s="9">
        <f t="shared" si="13"/>
        <v>3.7411992977917397</v>
      </c>
      <c r="G39" s="29">
        <v>60</v>
      </c>
      <c r="H39" s="9">
        <f t="shared" si="2"/>
        <v>0.0055437494225261015</v>
      </c>
      <c r="I39" s="29">
        <v>28</v>
      </c>
      <c r="J39" s="9">
        <f t="shared" si="14"/>
        <v>0.002587083063845514</v>
      </c>
      <c r="K39" s="29">
        <v>137</v>
      </c>
      <c r="L39" s="9">
        <f t="shared" si="15"/>
        <v>0.012658227848101267</v>
      </c>
      <c r="M39" s="48">
        <f t="shared" si="16"/>
        <v>1082300</v>
      </c>
      <c r="N39" s="10">
        <f t="shared" si="17"/>
        <v>100</v>
      </c>
    </row>
    <row r="40" spans="1:14" ht="12">
      <c r="A40" s="1" t="s">
        <v>42</v>
      </c>
      <c r="B40" s="29">
        <v>1279542</v>
      </c>
      <c r="C40" s="29">
        <v>1234834</v>
      </c>
      <c r="D40" s="9">
        <f t="shared" si="12"/>
        <v>96.50593728068324</v>
      </c>
      <c r="E40" s="29">
        <v>34112</v>
      </c>
      <c r="F40" s="9">
        <f t="shared" si="13"/>
        <v>2.6659539116340065</v>
      </c>
      <c r="G40" s="29">
        <v>9314</v>
      </c>
      <c r="H40" s="9">
        <f t="shared" si="2"/>
        <v>0.7279167076969728</v>
      </c>
      <c r="I40" s="29">
        <v>39</v>
      </c>
      <c r="J40" s="9">
        <f t="shared" si="14"/>
        <v>0.0030479656001913187</v>
      </c>
      <c r="K40" s="29">
        <v>1243</v>
      </c>
      <c r="L40" s="9">
        <f t="shared" si="15"/>
        <v>0.09714413438558483</v>
      </c>
      <c r="M40" s="48">
        <f t="shared" si="16"/>
        <v>1279542</v>
      </c>
      <c r="N40" s="10">
        <f t="shared" si="17"/>
        <v>100</v>
      </c>
    </row>
    <row r="41" spans="1:14" ht="12">
      <c r="A41" s="1" t="s">
        <v>43</v>
      </c>
      <c r="B41" s="29">
        <v>3290696</v>
      </c>
      <c r="C41" s="29">
        <v>3042937</v>
      </c>
      <c r="D41" s="9">
        <f t="shared" si="12"/>
        <v>92.47092408414511</v>
      </c>
      <c r="E41" s="29">
        <v>234088</v>
      </c>
      <c r="F41" s="9">
        <f t="shared" si="13"/>
        <v>7.113631888208452</v>
      </c>
      <c r="G41" s="29">
        <v>12820</v>
      </c>
      <c r="H41" s="9">
        <f t="shared" si="2"/>
        <v>0.38958323710242454</v>
      </c>
      <c r="I41" s="29">
        <v>110</v>
      </c>
      <c r="J41" s="9">
        <f t="shared" si="14"/>
        <v>0.003342757884654189</v>
      </c>
      <c r="K41" s="29">
        <v>741</v>
      </c>
      <c r="L41" s="9">
        <f t="shared" si="15"/>
        <v>0.022518032659352306</v>
      </c>
      <c r="M41" s="48">
        <f t="shared" si="16"/>
        <v>3290696</v>
      </c>
      <c r="N41" s="10">
        <f t="shared" si="17"/>
        <v>100</v>
      </c>
    </row>
    <row r="42" spans="2:14" ht="12">
      <c r="B42" s="29"/>
      <c r="C42" s="29"/>
      <c r="D42" s="8"/>
      <c r="E42" s="29"/>
      <c r="F42" s="8"/>
      <c r="G42" s="29"/>
      <c r="H42" s="8"/>
      <c r="I42" s="29"/>
      <c r="J42" s="8"/>
      <c r="K42" s="29"/>
      <c r="L42" s="8"/>
      <c r="M42" s="48"/>
      <c r="N42" s="12"/>
    </row>
    <row r="43" spans="1:14" ht="12">
      <c r="A43" s="1" t="s">
        <v>80</v>
      </c>
      <c r="B43" s="29">
        <v>1549031</v>
      </c>
      <c r="C43" s="29">
        <v>1237862</v>
      </c>
      <c r="D43" s="9">
        <f aca="true" t="shared" si="18" ref="D43:D75">C43/B43*100</f>
        <v>79.91202241917689</v>
      </c>
      <c r="E43" s="29">
        <v>304427</v>
      </c>
      <c r="F43" s="9">
        <f aca="true" t="shared" si="19" ref="F43:F52">E43/B43*100</f>
        <v>19.652737743789505</v>
      </c>
      <c r="G43" s="29">
        <v>6261</v>
      </c>
      <c r="H43" s="9">
        <f t="shared" si="2"/>
        <v>0.40418816666677426</v>
      </c>
      <c r="I43" s="29">
        <v>54</v>
      </c>
      <c r="J43" s="9">
        <f aca="true" t="shared" si="20" ref="J43:J52">I43/B43*100</f>
        <v>0.003486050311452773</v>
      </c>
      <c r="K43" s="29">
        <v>427</v>
      </c>
      <c r="L43" s="9">
        <f aca="true" t="shared" si="21" ref="L43:L52">K43/B43*100</f>
        <v>0.027565620055376553</v>
      </c>
      <c r="M43" s="48">
        <f aca="true" t="shared" si="22" ref="M43:M52">C43+E43+G43+I43+K43</f>
        <v>1549031</v>
      </c>
      <c r="N43" s="10">
        <f aca="true" t="shared" si="23" ref="N43:N52">D43+F43+H43+J43+L43</f>
        <v>99.99999999999999</v>
      </c>
    </row>
    <row r="44" spans="1:14" ht="12">
      <c r="A44" s="1" t="s">
        <v>44</v>
      </c>
      <c r="B44" s="29">
        <v>1007130</v>
      </c>
      <c r="C44" s="29">
        <v>979612</v>
      </c>
      <c r="D44" s="9">
        <f t="shared" si="18"/>
        <v>97.26768143139417</v>
      </c>
      <c r="E44" s="29">
        <v>25500</v>
      </c>
      <c r="F44" s="9">
        <f t="shared" si="19"/>
        <v>2.531947216347443</v>
      </c>
      <c r="G44" s="29">
        <v>1701</v>
      </c>
      <c r="H44" s="9">
        <f t="shared" si="2"/>
        <v>0.1688957731375294</v>
      </c>
      <c r="I44" s="29">
        <v>51</v>
      </c>
      <c r="J44" s="9">
        <f t="shared" si="20"/>
        <v>0.005063894432694885</v>
      </c>
      <c r="K44" s="29">
        <v>266</v>
      </c>
      <c r="L44" s="9">
        <f t="shared" si="21"/>
        <v>0.026411684688173325</v>
      </c>
      <c r="M44" s="48">
        <f t="shared" si="22"/>
        <v>1007130</v>
      </c>
      <c r="N44" s="10">
        <f t="shared" si="23"/>
        <v>100.00000000000001</v>
      </c>
    </row>
    <row r="45" spans="1:14" ht="12">
      <c r="A45" s="1" t="s">
        <v>45</v>
      </c>
      <c r="B45" s="29">
        <v>2471554</v>
      </c>
      <c r="C45" s="29">
        <v>2170973</v>
      </c>
      <c r="D45" s="9">
        <f t="shared" si="18"/>
        <v>87.8383802255585</v>
      </c>
      <c r="E45" s="29">
        <v>293841</v>
      </c>
      <c r="F45" s="9">
        <f t="shared" si="19"/>
        <v>11.888916851503144</v>
      </c>
      <c r="G45" s="29">
        <v>5111</v>
      </c>
      <c r="H45" s="9">
        <f t="shared" si="2"/>
        <v>0.20679297316587053</v>
      </c>
      <c r="I45" s="29">
        <v>79</v>
      </c>
      <c r="J45" s="9">
        <f t="shared" si="20"/>
        <v>0.003196369571532728</v>
      </c>
      <c r="K45" s="29">
        <v>1550</v>
      </c>
      <c r="L45" s="9">
        <f t="shared" si="21"/>
        <v>0.06271358020095859</v>
      </c>
      <c r="M45" s="48">
        <f t="shared" si="22"/>
        <v>2471554</v>
      </c>
      <c r="N45" s="10">
        <f t="shared" si="23"/>
        <v>100</v>
      </c>
    </row>
    <row r="46" spans="1:14" ht="12">
      <c r="A46" s="1" t="s">
        <v>46</v>
      </c>
      <c r="B46" s="29">
        <v>1579490</v>
      </c>
      <c r="C46" s="29">
        <v>1415379</v>
      </c>
      <c r="D46" s="9">
        <f t="shared" si="18"/>
        <v>89.60987407327681</v>
      </c>
      <c r="E46" s="29">
        <v>162808</v>
      </c>
      <c r="F46" s="9">
        <f t="shared" si="19"/>
        <v>10.307630944165522</v>
      </c>
      <c r="G46" s="29">
        <v>835</v>
      </c>
      <c r="H46" s="9">
        <f t="shared" si="2"/>
        <v>0.05286516533817878</v>
      </c>
      <c r="I46" s="29">
        <v>161</v>
      </c>
      <c r="J46" s="9">
        <f t="shared" si="20"/>
        <v>0.010193163616103932</v>
      </c>
      <c r="K46" s="29">
        <v>307</v>
      </c>
      <c r="L46" s="9">
        <f t="shared" si="21"/>
        <v>0.019436653603378304</v>
      </c>
      <c r="M46" s="48">
        <f t="shared" si="22"/>
        <v>1579490</v>
      </c>
      <c r="N46" s="10">
        <f t="shared" si="23"/>
        <v>100</v>
      </c>
    </row>
    <row r="47" spans="1:14" ht="12">
      <c r="A47" s="1" t="s">
        <v>47</v>
      </c>
      <c r="B47" s="29">
        <v>2378971</v>
      </c>
      <c r="C47" s="29">
        <v>1821119</v>
      </c>
      <c r="D47" s="9">
        <f t="shared" si="18"/>
        <v>76.55070196315971</v>
      </c>
      <c r="E47" s="29">
        <v>540693</v>
      </c>
      <c r="F47" s="9">
        <f t="shared" si="19"/>
        <v>22.728019803520095</v>
      </c>
      <c r="G47" s="29">
        <v>289</v>
      </c>
      <c r="H47" s="9">
        <f t="shared" si="2"/>
        <v>0.012148109413691887</v>
      </c>
      <c r="I47" s="29">
        <v>15818</v>
      </c>
      <c r="J47" s="9">
        <f t="shared" si="20"/>
        <v>0.6649093242414472</v>
      </c>
      <c r="K47" s="29">
        <v>1052</v>
      </c>
      <c r="L47" s="9">
        <f t="shared" si="21"/>
        <v>0.04422079966506528</v>
      </c>
      <c r="M47" s="48">
        <f t="shared" si="22"/>
        <v>2378971</v>
      </c>
      <c r="N47" s="10">
        <f t="shared" si="23"/>
        <v>100.00000000000001</v>
      </c>
    </row>
    <row r="48" spans="1:14" ht="12">
      <c r="A48" s="1" t="s">
        <v>48</v>
      </c>
      <c r="B48" s="29">
        <v>1740155</v>
      </c>
      <c r="C48" s="29">
        <v>1682154</v>
      </c>
      <c r="D48" s="9">
        <f t="shared" si="18"/>
        <v>96.66690610893856</v>
      </c>
      <c r="E48" s="29">
        <v>57241</v>
      </c>
      <c r="F48" s="9">
        <f t="shared" si="19"/>
        <v>3.289419620665975</v>
      </c>
      <c r="G48" s="29">
        <v>67</v>
      </c>
      <c r="H48" s="9">
        <f t="shared" si="2"/>
        <v>0.0038502317322307495</v>
      </c>
      <c r="I48" s="29">
        <v>313</v>
      </c>
      <c r="J48" s="9">
        <f t="shared" si="20"/>
        <v>0.01798690346549589</v>
      </c>
      <c r="K48" s="29">
        <v>380</v>
      </c>
      <c r="L48" s="9">
        <f t="shared" si="21"/>
        <v>0.02183713519772664</v>
      </c>
      <c r="M48" s="48">
        <f t="shared" si="22"/>
        <v>1740155</v>
      </c>
      <c r="N48" s="10">
        <f t="shared" si="23"/>
        <v>100</v>
      </c>
    </row>
    <row r="49" spans="1:14" ht="12">
      <c r="A49" s="1" t="s">
        <v>49</v>
      </c>
      <c r="B49" s="29">
        <v>824311</v>
      </c>
      <c r="C49" s="29">
        <v>664937</v>
      </c>
      <c r="D49" s="9">
        <f t="shared" si="18"/>
        <v>80.66579240116897</v>
      </c>
      <c r="E49" s="29">
        <v>158685</v>
      </c>
      <c r="F49" s="9">
        <f t="shared" si="19"/>
        <v>19.250622641211873</v>
      </c>
      <c r="G49" s="29">
        <v>342</v>
      </c>
      <c r="H49" s="9">
        <f t="shared" si="2"/>
        <v>0.04148919521879485</v>
      </c>
      <c r="I49" s="29">
        <v>21</v>
      </c>
      <c r="J49" s="9">
        <f t="shared" si="20"/>
        <v>0.0025475821625575786</v>
      </c>
      <c r="K49" s="29">
        <v>326</v>
      </c>
      <c r="L49" s="9">
        <f t="shared" si="21"/>
        <v>0.039548180237798596</v>
      </c>
      <c r="M49" s="48">
        <f t="shared" si="22"/>
        <v>824311</v>
      </c>
      <c r="N49" s="10">
        <f t="shared" si="23"/>
        <v>100.00000000000001</v>
      </c>
    </row>
    <row r="50" spans="1:14" ht="12">
      <c r="A50" s="1" t="s">
        <v>50</v>
      </c>
      <c r="B50" s="29">
        <v>591436</v>
      </c>
      <c r="C50" s="29">
        <v>576962</v>
      </c>
      <c r="D50" s="9">
        <f t="shared" si="18"/>
        <v>97.55273605259063</v>
      </c>
      <c r="E50" s="29">
        <v>6779</v>
      </c>
      <c r="F50" s="9">
        <f t="shared" si="19"/>
        <v>1.1461933328373652</v>
      </c>
      <c r="G50" s="29">
        <v>7389</v>
      </c>
      <c r="H50" s="9">
        <f t="shared" si="2"/>
        <v>1.2493321339925199</v>
      </c>
      <c r="I50" s="29">
        <v>21</v>
      </c>
      <c r="J50" s="9">
        <f t="shared" si="20"/>
        <v>0.0035506800397676164</v>
      </c>
      <c r="K50" s="29">
        <v>285</v>
      </c>
      <c r="L50" s="9">
        <f t="shared" si="21"/>
        <v>0.04818780053970337</v>
      </c>
      <c r="M50" s="48">
        <f t="shared" si="22"/>
        <v>591436</v>
      </c>
      <c r="N50" s="10">
        <f t="shared" si="23"/>
        <v>100</v>
      </c>
    </row>
    <row r="51" spans="1:14" ht="12">
      <c r="A51" s="1" t="s">
        <v>51</v>
      </c>
      <c r="B51" s="29">
        <v>698447</v>
      </c>
      <c r="C51" s="29">
        <v>549702</v>
      </c>
      <c r="D51" s="9">
        <f t="shared" si="18"/>
        <v>78.70346640475225</v>
      </c>
      <c r="E51" s="29">
        <v>148339</v>
      </c>
      <c r="F51" s="9">
        <f t="shared" si="19"/>
        <v>21.238404631990687</v>
      </c>
      <c r="G51" s="29">
        <v>186</v>
      </c>
      <c r="H51" s="9">
        <f t="shared" si="2"/>
        <v>0.026630510260621063</v>
      </c>
      <c r="I51" s="29">
        <v>21</v>
      </c>
      <c r="J51" s="9">
        <f t="shared" si="20"/>
        <v>0.0030066705132959265</v>
      </c>
      <c r="K51" s="29">
        <v>199</v>
      </c>
      <c r="L51" s="9">
        <f t="shared" si="21"/>
        <v>0.028491782483137586</v>
      </c>
      <c r="M51" s="48">
        <f t="shared" si="22"/>
        <v>698447</v>
      </c>
      <c r="N51" s="10">
        <f t="shared" si="23"/>
        <v>100</v>
      </c>
    </row>
    <row r="52" spans="1:14" ht="12">
      <c r="A52" s="1" t="s">
        <v>52</v>
      </c>
      <c r="B52" s="29">
        <v>1864704</v>
      </c>
      <c r="C52" s="29">
        <v>1495219</v>
      </c>
      <c r="D52" s="9">
        <f t="shared" si="18"/>
        <v>80.18532700096101</v>
      </c>
      <c r="E52" s="29">
        <v>360723</v>
      </c>
      <c r="F52" s="9">
        <f t="shared" si="19"/>
        <v>19.34478608937397</v>
      </c>
      <c r="G52" s="29">
        <v>6359</v>
      </c>
      <c r="H52" s="9">
        <f t="shared" si="2"/>
        <v>0.34101927169137836</v>
      </c>
      <c r="I52" s="29">
        <v>229</v>
      </c>
      <c r="J52" s="9">
        <f t="shared" si="20"/>
        <v>0.012280769494783086</v>
      </c>
      <c r="K52" s="29">
        <v>2174</v>
      </c>
      <c r="L52" s="9">
        <f t="shared" si="21"/>
        <v>0.11658686847885777</v>
      </c>
      <c r="M52" s="48">
        <f t="shared" si="22"/>
        <v>1864704</v>
      </c>
      <c r="N52" s="10">
        <f t="shared" si="23"/>
        <v>100</v>
      </c>
    </row>
    <row r="53" spans="2:14" ht="12">
      <c r="B53" s="29"/>
      <c r="C53" s="29"/>
      <c r="D53" s="8"/>
      <c r="E53" s="29"/>
      <c r="F53" s="8"/>
      <c r="G53" s="29"/>
      <c r="H53" s="8"/>
      <c r="I53" s="29"/>
      <c r="J53" s="8"/>
      <c r="K53" s="29"/>
      <c r="L53" s="8"/>
      <c r="M53" s="48"/>
      <c r="N53" s="12"/>
    </row>
    <row r="54" spans="1:14" ht="12">
      <c r="A54" s="1" t="s">
        <v>53</v>
      </c>
      <c r="B54" s="29">
        <v>3013056</v>
      </c>
      <c r="C54" s="29">
        <v>2819432</v>
      </c>
      <c r="D54" s="9">
        <f t="shared" si="18"/>
        <v>93.57383334395378</v>
      </c>
      <c r="E54" s="29">
        <v>191528</v>
      </c>
      <c r="F54" s="9">
        <f aca="true" t="shared" si="24" ref="F54:F61">E54/B54*100</f>
        <v>6.356602731578835</v>
      </c>
      <c r="G54" s="29">
        <v>666</v>
      </c>
      <c r="H54" s="9">
        <f t="shared" si="2"/>
        <v>0.022103804243930415</v>
      </c>
      <c r="I54" s="29">
        <v>297</v>
      </c>
      <c r="J54" s="9">
        <f aca="true" t="shared" si="25" ref="J54:J63">I54/B54*100</f>
        <v>0.009857101892563563</v>
      </c>
      <c r="K54" s="29">
        <v>1133</v>
      </c>
      <c r="L54" s="9">
        <f aca="true" t="shared" si="26" ref="L54:L61">K54/B54*100</f>
        <v>0.03760301833089063</v>
      </c>
      <c r="M54" s="48">
        <f aca="true" t="shared" si="27" ref="M54:M61">C54+E54+G54+I54+K54</f>
        <v>3013056</v>
      </c>
      <c r="N54" s="10">
        <f aca="true" t="shared" si="28" ref="N54:N61">D54+F54+H54+J54+L54</f>
        <v>99.99999999999999</v>
      </c>
    </row>
    <row r="55" spans="1:14" ht="12">
      <c r="A55" s="1" t="s">
        <v>54</v>
      </c>
      <c r="B55" s="29">
        <v>1425322</v>
      </c>
      <c r="C55" s="29">
        <v>1356524</v>
      </c>
      <c r="D55" s="9">
        <f t="shared" si="18"/>
        <v>95.1731608717188</v>
      </c>
      <c r="E55" s="29">
        <v>60809</v>
      </c>
      <c r="F55" s="9">
        <f t="shared" si="24"/>
        <v>4.266334203779918</v>
      </c>
      <c r="G55" s="29">
        <v>4493</v>
      </c>
      <c r="H55" s="9">
        <f t="shared" si="2"/>
        <v>0.3152270153691587</v>
      </c>
      <c r="I55" s="29">
        <v>98</v>
      </c>
      <c r="J55" s="9">
        <f t="shared" si="25"/>
        <v>0.00687563932921824</v>
      </c>
      <c r="K55" s="29">
        <v>3398</v>
      </c>
      <c r="L55" s="9">
        <f t="shared" si="26"/>
        <v>0.23840226980289367</v>
      </c>
      <c r="M55" s="48">
        <f t="shared" si="27"/>
        <v>1425322</v>
      </c>
      <c r="N55" s="10">
        <f t="shared" si="28"/>
        <v>100</v>
      </c>
    </row>
    <row r="56" spans="1:14" ht="12">
      <c r="A56" s="1" t="s">
        <v>55</v>
      </c>
      <c r="B56" s="29">
        <v>846696</v>
      </c>
      <c r="C56" s="29">
        <v>758324</v>
      </c>
      <c r="D56" s="9">
        <f t="shared" si="18"/>
        <v>89.56272381114356</v>
      </c>
      <c r="E56" s="29">
        <v>76033</v>
      </c>
      <c r="F56" s="9">
        <f t="shared" si="24"/>
        <v>8.979964473671778</v>
      </c>
      <c r="G56" s="29">
        <v>4715</v>
      </c>
      <c r="H56" s="9">
        <f t="shared" si="2"/>
        <v>0.556870470629364</v>
      </c>
      <c r="I56" s="29">
        <v>183</v>
      </c>
      <c r="J56" s="9">
        <f t="shared" si="25"/>
        <v>0.02161342441679186</v>
      </c>
      <c r="K56" s="29">
        <v>7441</v>
      </c>
      <c r="L56" s="9">
        <f t="shared" si="26"/>
        <v>0.8788278201385148</v>
      </c>
      <c r="M56" s="48">
        <f t="shared" si="27"/>
        <v>846696</v>
      </c>
      <c r="N56" s="10">
        <f t="shared" si="28"/>
        <v>100.00000000000001</v>
      </c>
    </row>
    <row r="57" spans="1:14" ht="12">
      <c r="A57" s="1" t="s">
        <v>56</v>
      </c>
      <c r="B57" s="29">
        <v>2391355</v>
      </c>
      <c r="C57" s="29">
        <v>2062616</v>
      </c>
      <c r="D57" s="9">
        <f t="shared" si="18"/>
        <v>86.25302391322074</v>
      </c>
      <c r="E57" s="29">
        <v>256596</v>
      </c>
      <c r="F57" s="9">
        <f t="shared" si="24"/>
        <v>10.730150897712804</v>
      </c>
      <c r="G57" s="29">
        <v>14313</v>
      </c>
      <c r="H57" s="9">
        <f t="shared" si="2"/>
        <v>0.5985309583896995</v>
      </c>
      <c r="I57" s="29">
        <v>336</v>
      </c>
      <c r="J57" s="9">
        <f t="shared" si="25"/>
        <v>0.014050611473411518</v>
      </c>
      <c r="K57" s="29">
        <v>57494</v>
      </c>
      <c r="L57" s="9">
        <f t="shared" si="26"/>
        <v>2.4042436192033385</v>
      </c>
      <c r="M57" s="48">
        <f t="shared" si="27"/>
        <v>2391355</v>
      </c>
      <c r="N57" s="10">
        <f t="shared" si="28"/>
        <v>100</v>
      </c>
    </row>
    <row r="58" spans="1:14" ht="12">
      <c r="A58" s="1" t="s">
        <v>57</v>
      </c>
      <c r="B58" s="29">
        <v>1521336</v>
      </c>
      <c r="C58" s="29">
        <v>1409634</v>
      </c>
      <c r="D58" s="9">
        <f t="shared" si="18"/>
        <v>92.65763776049472</v>
      </c>
      <c r="E58" s="29">
        <v>101550</v>
      </c>
      <c r="F58" s="9">
        <f t="shared" si="24"/>
        <v>6.675054031456562</v>
      </c>
      <c r="G58" s="29">
        <v>8282</v>
      </c>
      <c r="H58" s="9">
        <f t="shared" si="2"/>
        <v>0.5443899309554234</v>
      </c>
      <c r="I58" s="29">
        <v>34</v>
      </c>
      <c r="J58" s="9">
        <f t="shared" si="25"/>
        <v>0.002234877765332576</v>
      </c>
      <c r="K58" s="29">
        <v>1836</v>
      </c>
      <c r="L58" s="9">
        <f t="shared" si="26"/>
        <v>0.1206833993279591</v>
      </c>
      <c r="M58" s="48">
        <f t="shared" si="27"/>
        <v>1521336</v>
      </c>
      <c r="N58" s="10">
        <f t="shared" si="28"/>
        <v>100</v>
      </c>
    </row>
    <row r="59" spans="1:14" ht="12">
      <c r="A59" s="1" t="s">
        <v>58</v>
      </c>
      <c r="B59" s="29">
        <v>2176270</v>
      </c>
      <c r="C59" s="29">
        <v>2099160</v>
      </c>
      <c r="D59" s="9">
        <f t="shared" si="18"/>
        <v>96.45678155743543</v>
      </c>
      <c r="E59" s="29">
        <v>73839</v>
      </c>
      <c r="F59" s="9">
        <f t="shared" si="24"/>
        <v>3.3929154011221034</v>
      </c>
      <c r="G59" s="29">
        <v>3023</v>
      </c>
      <c r="H59" s="9">
        <f t="shared" si="2"/>
        <v>0.1389073966006056</v>
      </c>
      <c r="I59" s="29">
        <v>78</v>
      </c>
      <c r="J59" s="9">
        <f t="shared" si="25"/>
        <v>0.0035841141034889975</v>
      </c>
      <c r="K59" s="29">
        <v>170</v>
      </c>
      <c r="L59" s="9">
        <f t="shared" si="26"/>
        <v>0.007811530738373456</v>
      </c>
      <c r="M59" s="48">
        <f t="shared" si="27"/>
        <v>2176270</v>
      </c>
      <c r="N59" s="10">
        <f t="shared" si="28"/>
        <v>100.00000000000001</v>
      </c>
    </row>
    <row r="60" spans="1:14" ht="12">
      <c r="A60" s="1" t="s">
        <v>59</v>
      </c>
      <c r="B60" s="29">
        <v>2286874</v>
      </c>
      <c r="C60" s="29">
        <v>2136702</v>
      </c>
      <c r="D60" s="9">
        <f t="shared" si="18"/>
        <v>93.43330677597454</v>
      </c>
      <c r="E60" s="29">
        <v>112643</v>
      </c>
      <c r="F60" s="9">
        <f t="shared" si="24"/>
        <v>4.925632107409504</v>
      </c>
      <c r="G60" s="29">
        <v>22765</v>
      </c>
      <c r="H60" s="9">
        <f t="shared" si="2"/>
        <v>0.9954636766170764</v>
      </c>
      <c r="I60" s="29">
        <v>599</v>
      </c>
      <c r="J60" s="9">
        <f t="shared" si="25"/>
        <v>0.026192960346744072</v>
      </c>
      <c r="K60" s="29">
        <v>14165</v>
      </c>
      <c r="L60" s="9">
        <f t="shared" si="26"/>
        <v>0.6194044796521364</v>
      </c>
      <c r="M60" s="48">
        <f t="shared" si="27"/>
        <v>2286874</v>
      </c>
      <c r="N60" s="10">
        <f t="shared" si="28"/>
        <v>100</v>
      </c>
    </row>
    <row r="61" spans="1:14" ht="12">
      <c r="A61" s="1" t="s">
        <v>60</v>
      </c>
      <c r="B61" s="29">
        <v>2693814</v>
      </c>
      <c r="C61" s="29">
        <v>2551708</v>
      </c>
      <c r="D61" s="9">
        <f t="shared" si="18"/>
        <v>94.72472858185458</v>
      </c>
      <c r="E61" s="29">
        <v>141406</v>
      </c>
      <c r="F61" s="9">
        <f t="shared" si="24"/>
        <v>5.249285956639917</v>
      </c>
      <c r="G61" s="29">
        <v>371</v>
      </c>
      <c r="H61" s="9">
        <f t="shared" si="2"/>
        <v>0.013772294597919529</v>
      </c>
      <c r="I61" s="29">
        <v>70</v>
      </c>
      <c r="J61" s="9">
        <f t="shared" si="25"/>
        <v>0.0025985461505508545</v>
      </c>
      <c r="K61" s="29">
        <v>259</v>
      </c>
      <c r="L61" s="9">
        <f t="shared" si="26"/>
        <v>0.009614620757038162</v>
      </c>
      <c r="M61" s="48">
        <f t="shared" si="27"/>
        <v>2693814</v>
      </c>
      <c r="N61" s="10">
        <f t="shared" si="28"/>
        <v>100</v>
      </c>
    </row>
    <row r="62" spans="2:14" ht="12">
      <c r="B62" s="29"/>
      <c r="C62" s="29"/>
      <c r="D62" s="8"/>
      <c r="E62" s="29"/>
      <c r="F62" s="8"/>
      <c r="G62" s="29"/>
      <c r="H62" s="8"/>
      <c r="I62" s="29"/>
      <c r="J62" s="8"/>
      <c r="K62" s="29"/>
      <c r="L62" s="8"/>
      <c r="M62" s="48"/>
      <c r="N62" s="12"/>
    </row>
    <row r="63" spans="1:14" ht="12">
      <c r="A63" s="1" t="s">
        <v>61</v>
      </c>
      <c r="B63" s="29">
        <v>2642850</v>
      </c>
      <c r="C63" s="29">
        <v>2057030</v>
      </c>
      <c r="D63" s="9">
        <f t="shared" si="18"/>
        <v>77.83377792912954</v>
      </c>
      <c r="E63" s="29">
        <v>521925</v>
      </c>
      <c r="F63" s="9">
        <f>E63/B63*100</f>
        <v>19.748566888018615</v>
      </c>
      <c r="G63" s="29">
        <v>27996</v>
      </c>
      <c r="H63" s="9">
        <f t="shared" si="2"/>
        <v>1.0593109711107327</v>
      </c>
      <c r="I63" s="29">
        <v>1093</v>
      </c>
      <c r="J63" s="9">
        <f t="shared" si="25"/>
        <v>0.04135686853207711</v>
      </c>
      <c r="K63" s="29">
        <v>34806</v>
      </c>
      <c r="L63" s="9">
        <f aca="true" t="shared" si="29" ref="L63:L70">K63/B63*100</f>
        <v>1.3169873432090358</v>
      </c>
      <c r="M63" s="48">
        <f aca="true" t="shared" si="30" ref="M63:M70">C63+E63+G63+I63+K63</f>
        <v>2642850</v>
      </c>
      <c r="N63" s="10">
        <f aca="true" t="shared" si="31" ref="N63:N70">D63+F63+H63+J63+L63</f>
        <v>100</v>
      </c>
    </row>
    <row r="64" spans="1:14" ht="12">
      <c r="A64" s="1" t="s">
        <v>62</v>
      </c>
      <c r="B64" s="29">
        <v>2138181</v>
      </c>
      <c r="C64" s="29">
        <v>1977778</v>
      </c>
      <c r="D64" s="9">
        <f t="shared" si="18"/>
        <v>92.49815614300194</v>
      </c>
      <c r="E64" s="29">
        <v>153614</v>
      </c>
      <c r="F64" s="9">
        <f>E64/B64*100</f>
        <v>7.18433098039876</v>
      </c>
      <c r="G64" s="29">
        <v>2209</v>
      </c>
      <c r="H64" s="9">
        <f t="shared" si="2"/>
        <v>0.10331211436262878</v>
      </c>
      <c r="I64" s="29">
        <v>304</v>
      </c>
      <c r="J64" s="9">
        <f>I64/B64*100</f>
        <v>0.014217692515273495</v>
      </c>
      <c r="K64" s="29">
        <v>4276</v>
      </c>
      <c r="L64" s="9">
        <f t="shared" si="29"/>
        <v>0.19998306972141272</v>
      </c>
      <c r="M64" s="48">
        <f t="shared" si="30"/>
        <v>2138181</v>
      </c>
      <c r="N64" s="10">
        <f t="shared" si="31"/>
        <v>100</v>
      </c>
    </row>
    <row r="65" spans="1:14" ht="12">
      <c r="A65" s="1" t="s">
        <v>63</v>
      </c>
      <c r="B65" s="29">
        <v>1792073</v>
      </c>
      <c r="C65" s="29">
        <v>1666880</v>
      </c>
      <c r="D65" s="9">
        <f t="shared" si="18"/>
        <v>93.01406806530761</v>
      </c>
      <c r="E65" s="29">
        <v>123627</v>
      </c>
      <c r="F65" s="9">
        <f aca="true" t="shared" si="32" ref="F65:F70">E65/B65*100</f>
        <v>6.898547101596867</v>
      </c>
      <c r="G65" s="29">
        <v>164</v>
      </c>
      <c r="H65" s="9">
        <f t="shared" si="2"/>
        <v>0.00915141291677292</v>
      </c>
      <c r="I65" s="29">
        <v>164</v>
      </c>
      <c r="J65" s="9">
        <f aca="true" t="shared" si="33" ref="J65:J70">I65/B65*100</f>
        <v>0.00915141291677292</v>
      </c>
      <c r="K65" s="29">
        <v>1238</v>
      </c>
      <c r="L65" s="9">
        <f t="shared" si="29"/>
        <v>0.06908200726198095</v>
      </c>
      <c r="M65" s="48">
        <f t="shared" si="30"/>
        <v>1792073</v>
      </c>
      <c r="N65" s="10">
        <f t="shared" si="31"/>
        <v>100.00000000000001</v>
      </c>
    </row>
    <row r="66" spans="1:14" ht="12">
      <c r="A66" s="1" t="s">
        <v>64</v>
      </c>
      <c r="B66" s="29">
        <v>1109343</v>
      </c>
      <c r="C66" s="29">
        <v>941186</v>
      </c>
      <c r="D66" s="9">
        <f t="shared" si="18"/>
        <v>84.841748674666</v>
      </c>
      <c r="E66" s="29">
        <v>166720</v>
      </c>
      <c r="F66" s="9">
        <f t="shared" si="32"/>
        <v>15.02871519448899</v>
      </c>
      <c r="G66" s="29">
        <v>661</v>
      </c>
      <c r="H66" s="9">
        <f t="shared" si="2"/>
        <v>0.059584817319801</v>
      </c>
      <c r="I66" s="29">
        <v>58</v>
      </c>
      <c r="J66" s="9">
        <f t="shared" si="33"/>
        <v>0.00522831982533806</v>
      </c>
      <c r="K66" s="29">
        <v>718</v>
      </c>
      <c r="L66" s="9">
        <f t="shared" si="29"/>
        <v>0.06472299369987461</v>
      </c>
      <c r="M66" s="48">
        <f t="shared" si="30"/>
        <v>1109343</v>
      </c>
      <c r="N66" s="10">
        <f t="shared" si="31"/>
        <v>100</v>
      </c>
    </row>
    <row r="67" spans="1:14" ht="12">
      <c r="A67" s="1" t="s">
        <v>65</v>
      </c>
      <c r="B67" s="29">
        <v>1571690</v>
      </c>
      <c r="C67" s="29">
        <v>1311914</v>
      </c>
      <c r="D67" s="9">
        <f t="shared" si="18"/>
        <v>83.47154973308986</v>
      </c>
      <c r="E67" s="29">
        <v>257635</v>
      </c>
      <c r="F67" s="9">
        <f t="shared" si="32"/>
        <v>16.392227474883725</v>
      </c>
      <c r="G67" s="29">
        <v>877</v>
      </c>
      <c r="H67" s="9">
        <f t="shared" si="2"/>
        <v>0.05579980785014857</v>
      </c>
      <c r="I67" s="29">
        <v>155</v>
      </c>
      <c r="J67" s="9">
        <f t="shared" si="33"/>
        <v>0.00986199568617221</v>
      </c>
      <c r="K67" s="29">
        <v>1109</v>
      </c>
      <c r="L67" s="9">
        <f t="shared" si="29"/>
        <v>0.07056098849009665</v>
      </c>
      <c r="M67" s="48">
        <f t="shared" si="30"/>
        <v>1571690</v>
      </c>
      <c r="N67" s="10">
        <f t="shared" si="31"/>
        <v>100</v>
      </c>
    </row>
    <row r="68" spans="1:14" ht="12">
      <c r="A68" s="1" t="s">
        <v>66</v>
      </c>
      <c r="B68" s="29">
        <v>836196</v>
      </c>
      <c r="C68" s="29">
        <v>690893</v>
      </c>
      <c r="D68" s="9">
        <f t="shared" si="18"/>
        <v>82.62333232878416</v>
      </c>
      <c r="E68" s="29">
        <v>142350</v>
      </c>
      <c r="F68" s="9">
        <f t="shared" si="32"/>
        <v>17.023520801343224</v>
      </c>
      <c r="G68" s="29">
        <v>2194</v>
      </c>
      <c r="H68" s="9">
        <f t="shared" si="2"/>
        <v>0.26237867676956117</v>
      </c>
      <c r="I68" s="29">
        <v>42</v>
      </c>
      <c r="J68" s="9">
        <f t="shared" si="33"/>
        <v>0.005022745863410014</v>
      </c>
      <c r="K68" s="29">
        <v>717</v>
      </c>
      <c r="L68" s="9">
        <f t="shared" si="29"/>
        <v>0.08574544723964239</v>
      </c>
      <c r="M68" s="48">
        <f t="shared" si="30"/>
        <v>836196</v>
      </c>
      <c r="N68" s="10">
        <f t="shared" si="31"/>
        <v>100</v>
      </c>
    </row>
    <row r="69" spans="1:14" ht="12">
      <c r="A69" s="1" t="s">
        <v>67</v>
      </c>
      <c r="B69" s="29">
        <v>2542441</v>
      </c>
      <c r="C69" s="29">
        <v>2296790</v>
      </c>
      <c r="D69" s="9">
        <f t="shared" si="18"/>
        <v>90.33798621088945</v>
      </c>
      <c r="E69" s="29">
        <v>229963</v>
      </c>
      <c r="F69" s="9">
        <f t="shared" si="32"/>
        <v>9.044968988464236</v>
      </c>
      <c r="G69" s="29">
        <v>5781</v>
      </c>
      <c r="H69" s="9">
        <f t="shared" si="2"/>
        <v>0.22737990773433878</v>
      </c>
      <c r="I69" s="29">
        <v>2060</v>
      </c>
      <c r="J69" s="9">
        <f t="shared" si="33"/>
        <v>0.08102449575034386</v>
      </c>
      <c r="K69" s="29">
        <v>7847</v>
      </c>
      <c r="L69" s="9">
        <f t="shared" si="29"/>
        <v>0.3086403971616254</v>
      </c>
      <c r="M69" s="48">
        <f t="shared" si="30"/>
        <v>2542441</v>
      </c>
      <c r="N69" s="10">
        <f t="shared" si="31"/>
        <v>100</v>
      </c>
    </row>
    <row r="70" spans="1:14" ht="12">
      <c r="A70" s="1" t="s">
        <v>68</v>
      </c>
      <c r="B70" s="29">
        <v>1214376</v>
      </c>
      <c r="C70" s="29">
        <v>924254</v>
      </c>
      <c r="D70" s="9">
        <f t="shared" si="18"/>
        <v>76.1093763381358</v>
      </c>
      <c r="E70" s="29">
        <v>278703</v>
      </c>
      <c r="F70" s="9">
        <f t="shared" si="32"/>
        <v>22.950305342002807</v>
      </c>
      <c r="G70" s="29">
        <v>7156</v>
      </c>
      <c r="H70" s="9">
        <f>G70/B70*100</f>
        <v>0.5892738328161953</v>
      </c>
      <c r="I70" s="29">
        <v>131</v>
      </c>
      <c r="J70" s="9">
        <f t="shared" si="33"/>
        <v>0.010787433216730239</v>
      </c>
      <c r="K70" s="29">
        <v>4132</v>
      </c>
      <c r="L70" s="9">
        <f t="shared" si="29"/>
        <v>0.3402570538284683</v>
      </c>
      <c r="M70" s="48">
        <f t="shared" si="30"/>
        <v>1214376</v>
      </c>
      <c r="N70" s="10">
        <f t="shared" si="31"/>
        <v>100</v>
      </c>
    </row>
    <row r="71" spans="2:14" ht="12">
      <c r="B71" s="29"/>
      <c r="C71" s="29"/>
      <c r="D71" s="8"/>
      <c r="E71" s="29"/>
      <c r="F71" s="8"/>
      <c r="G71" s="29"/>
      <c r="H71" s="8"/>
      <c r="I71" s="29"/>
      <c r="J71" s="8"/>
      <c r="K71" s="29"/>
      <c r="L71" s="8"/>
      <c r="M71" s="48"/>
      <c r="N71" s="12"/>
    </row>
    <row r="72" spans="1:14" ht="12">
      <c r="A72" s="1" t="s">
        <v>69</v>
      </c>
      <c r="B72" s="29">
        <v>1757665</v>
      </c>
      <c r="C72" s="29">
        <v>1431886</v>
      </c>
      <c r="D72" s="9">
        <f t="shared" si="18"/>
        <v>81.46523939431006</v>
      </c>
      <c r="E72" s="29">
        <v>321077</v>
      </c>
      <c r="F72" s="9">
        <f>E72/B72*100</f>
        <v>18.267246602737156</v>
      </c>
      <c r="G72" s="29">
        <v>1973</v>
      </c>
      <c r="H72" s="9">
        <f>G72/B72*100</f>
        <v>0.11225119690043324</v>
      </c>
      <c r="I72" s="29">
        <v>258</v>
      </c>
      <c r="J72" s="9">
        <f>I72/B72*100</f>
        <v>0.014678565028034352</v>
      </c>
      <c r="K72" s="29">
        <v>2471</v>
      </c>
      <c r="L72" s="9">
        <f>K72/B72*100</f>
        <v>0.1405842410243135</v>
      </c>
      <c r="M72" s="48">
        <f aca="true" t="shared" si="34" ref="M72:N75">C72+E72+G72+I72+K72</f>
        <v>1757665</v>
      </c>
      <c r="N72" s="10">
        <f t="shared" si="34"/>
        <v>100</v>
      </c>
    </row>
    <row r="73" spans="1:14" ht="12">
      <c r="A73" s="1" t="s">
        <v>70</v>
      </c>
      <c r="B73" s="29">
        <v>1612374</v>
      </c>
      <c r="C73" s="29">
        <v>1170054</v>
      </c>
      <c r="D73" s="9">
        <f t="shared" si="18"/>
        <v>72.5671587361245</v>
      </c>
      <c r="E73" s="29">
        <v>426851</v>
      </c>
      <c r="F73" s="9">
        <f>E73/B73*100</f>
        <v>26.473448467911293</v>
      </c>
      <c r="G73" s="29">
        <v>13716</v>
      </c>
      <c r="H73" s="9">
        <f>G73/B73*100</f>
        <v>0.8506711222086192</v>
      </c>
      <c r="I73" s="29">
        <v>177</v>
      </c>
      <c r="J73" s="9">
        <f>I73/B73*100</f>
        <v>0.010977601970758645</v>
      </c>
      <c r="K73" s="29">
        <v>1576</v>
      </c>
      <c r="L73" s="9">
        <f>K73/B73*100</f>
        <v>0.09774407178483405</v>
      </c>
      <c r="M73" s="48">
        <f t="shared" si="34"/>
        <v>1612374</v>
      </c>
      <c r="N73" s="10">
        <f t="shared" si="34"/>
        <v>100.00000000000001</v>
      </c>
    </row>
    <row r="74" spans="1:14" ht="12">
      <c r="A74" s="1" t="s">
        <v>71</v>
      </c>
      <c r="B74" s="29">
        <v>2013738</v>
      </c>
      <c r="C74" s="29">
        <v>1715033</v>
      </c>
      <c r="D74" s="9">
        <f t="shared" si="18"/>
        <v>85.16664034745335</v>
      </c>
      <c r="E74" s="29">
        <v>294765</v>
      </c>
      <c r="F74" s="9">
        <f>E74/B74*100</f>
        <v>14.637703613876285</v>
      </c>
      <c r="G74" s="29">
        <v>2843</v>
      </c>
      <c r="H74" s="9">
        <f>G74/B74*100</f>
        <v>0.1411802329796627</v>
      </c>
      <c r="I74" s="29">
        <v>136</v>
      </c>
      <c r="J74" s="9">
        <f>I74/B74*100</f>
        <v>0.006753609456642324</v>
      </c>
      <c r="K74" s="29">
        <v>961</v>
      </c>
      <c r="L74" s="9">
        <f>K74/B74*100</f>
        <v>0.04772219623406819</v>
      </c>
      <c r="M74" s="48">
        <f t="shared" si="34"/>
        <v>2013738</v>
      </c>
      <c r="N74" s="10">
        <f t="shared" si="34"/>
        <v>100</v>
      </c>
    </row>
    <row r="75" spans="1:14" ht="12">
      <c r="A75" s="1" t="s">
        <v>72</v>
      </c>
      <c r="B75" s="29">
        <v>2555566</v>
      </c>
      <c r="C75" s="29">
        <v>2365728</v>
      </c>
      <c r="D75" s="9">
        <f t="shared" si="18"/>
        <v>92.57158688134058</v>
      </c>
      <c r="E75" s="29">
        <v>186565</v>
      </c>
      <c r="F75" s="9">
        <f>E75/B75*100</f>
        <v>7.300339729046325</v>
      </c>
      <c r="G75" s="29">
        <v>1831</v>
      </c>
      <c r="H75" s="9">
        <f>G75/B75*100</f>
        <v>0.07164753326660317</v>
      </c>
      <c r="I75" s="29">
        <v>352</v>
      </c>
      <c r="J75" s="9">
        <f>I75/B75*100</f>
        <v>0.013773856750324585</v>
      </c>
      <c r="K75" s="29">
        <v>1090</v>
      </c>
      <c r="L75" s="9">
        <f>K75/B75*100</f>
        <v>0.04265199959617556</v>
      </c>
      <c r="M75" s="48">
        <f t="shared" si="34"/>
        <v>2555566</v>
      </c>
      <c r="N75" s="10">
        <f t="shared" si="34"/>
        <v>100</v>
      </c>
    </row>
    <row r="76" spans="2:14" ht="12">
      <c r="B76" s="29"/>
      <c r="C76" s="29"/>
      <c r="D76" s="8"/>
      <c r="E76" s="29"/>
      <c r="F76" s="8"/>
      <c r="G76" s="29"/>
      <c r="H76" s="8"/>
      <c r="I76" s="29"/>
      <c r="J76" s="8"/>
      <c r="K76" s="29"/>
      <c r="L76" s="8"/>
      <c r="M76" s="29"/>
      <c r="N76" s="8"/>
    </row>
    <row r="77" spans="1:14" ht="12">
      <c r="A77" s="7" t="s">
        <v>0</v>
      </c>
      <c r="B77" s="28">
        <f>SUM(B6:B75)</f>
        <v>124201024</v>
      </c>
      <c r="C77" s="28">
        <f>SUM(C6:C75)</f>
        <v>111199852</v>
      </c>
      <c r="D77" s="15">
        <f>C77/B77*100</f>
        <v>89.53215393779685</v>
      </c>
      <c r="E77" s="28">
        <f>SUM(E6:E75)</f>
        <v>11640344</v>
      </c>
      <c r="F77" s="15">
        <f>E77/B77*100</f>
        <v>9.37218037751444</v>
      </c>
      <c r="G77" s="28">
        <f>SUM(G6:G75)</f>
        <v>373825</v>
      </c>
      <c r="H77" s="15">
        <f>G77/B77*100</f>
        <v>0.3009838308579485</v>
      </c>
      <c r="I77" s="28">
        <f>SUM(I6:I75)</f>
        <v>790078</v>
      </c>
      <c r="J77" s="15">
        <f>I77/B77*100</f>
        <v>0.6361284106643115</v>
      </c>
      <c r="K77" s="28">
        <f>SUM(K6:K75)</f>
        <v>197430</v>
      </c>
      <c r="L77" s="15">
        <f>K77/B77*100</f>
        <v>0.15896004206857425</v>
      </c>
      <c r="M77" s="50">
        <f>C77+E77+G77+I77+K77</f>
        <v>124201529</v>
      </c>
      <c r="N77" s="16">
        <f>D77+F77+H77+J77+L77</f>
        <v>100.00040659890212</v>
      </c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="150" zoomScaleNormal="150" workbookViewId="0" topLeftCell="C1">
      <pane ySplit="5" topLeftCell="BM61" activePane="bottomLeft" state="frozen"/>
      <selection pane="topLeft" activeCell="A1" sqref="A1"/>
      <selection pane="bottomLeft" activeCell="O26" sqref="O26:O33"/>
    </sheetView>
  </sheetViews>
  <sheetFormatPr defaultColWidth="11.421875" defaultRowHeight="12.75"/>
  <cols>
    <col min="1" max="1" width="17.140625" style="0" customWidth="1"/>
    <col min="2" max="2" width="12.140625" style="0" customWidth="1"/>
    <col min="3" max="3" width="10.421875" style="0" customWidth="1"/>
    <col min="4" max="4" width="7.421875" style="0" bestFit="1" customWidth="1"/>
    <col min="5" max="5" width="10.421875" style="0" customWidth="1"/>
    <col min="6" max="6" width="7.421875" style="0" bestFit="1" customWidth="1"/>
    <col min="7" max="7" width="9.421875" style="0" customWidth="1"/>
    <col min="8" max="8" width="8.8515625" style="0" customWidth="1"/>
    <col min="9" max="9" width="9.00390625" style="0" bestFit="1" customWidth="1"/>
    <col min="10" max="10" width="7.421875" style="0" bestFit="1" customWidth="1"/>
    <col min="11" max="11" width="7.7109375" style="0" customWidth="1"/>
    <col min="12" max="12" width="7.421875" style="0" bestFit="1" customWidth="1"/>
    <col min="13" max="13" width="9.28125" style="0" bestFit="1" customWidth="1"/>
    <col min="14" max="14" width="7.28125" style="0" bestFit="1" customWidth="1"/>
  </cols>
  <sheetData>
    <row r="1" ht="12">
      <c r="A1" s="1" t="s">
        <v>74</v>
      </c>
    </row>
    <row r="2" ht="12">
      <c r="A2" s="1" t="s">
        <v>78</v>
      </c>
    </row>
    <row r="3" ht="12">
      <c r="A3" s="3" t="s">
        <v>81</v>
      </c>
    </row>
    <row r="5" spans="1:14" ht="12">
      <c r="A5" s="2" t="s">
        <v>12</v>
      </c>
      <c r="B5" s="2" t="s">
        <v>0</v>
      </c>
      <c r="C5" s="2" t="s">
        <v>1</v>
      </c>
      <c r="D5" s="6" t="s">
        <v>24</v>
      </c>
      <c r="E5" s="2" t="s">
        <v>2</v>
      </c>
      <c r="F5" s="6" t="s">
        <v>24</v>
      </c>
      <c r="G5" s="2" t="s">
        <v>3</v>
      </c>
      <c r="H5" s="6" t="s">
        <v>24</v>
      </c>
      <c r="I5" s="2" t="s">
        <v>8</v>
      </c>
      <c r="J5" s="6" t="s">
        <v>24</v>
      </c>
      <c r="K5" s="2" t="s">
        <v>4</v>
      </c>
      <c r="L5" s="6" t="s">
        <v>24</v>
      </c>
      <c r="M5" s="4" t="s">
        <v>25</v>
      </c>
      <c r="N5" s="4" t="s">
        <v>26</v>
      </c>
    </row>
    <row r="6" spans="1:14" ht="12">
      <c r="A6" s="1" t="s">
        <v>5</v>
      </c>
      <c r="B6" s="53">
        <v>2207426</v>
      </c>
      <c r="C6" s="53">
        <v>1902667</v>
      </c>
      <c r="D6" s="9">
        <f aca="true" t="shared" si="0" ref="D6:D69">C6/B6*100</f>
        <v>86.19391997738542</v>
      </c>
      <c r="E6" s="53">
        <v>289263</v>
      </c>
      <c r="F6" s="9">
        <f aca="true" t="shared" si="1" ref="F6:F69">E6/B6*100</f>
        <v>13.104085935383564</v>
      </c>
      <c r="G6" s="53">
        <v>13797</v>
      </c>
      <c r="H6" s="9">
        <f aca="true" t="shared" si="2" ref="H6:H69">G6/B6*100</f>
        <v>0.625026614708715</v>
      </c>
      <c r="I6" s="53">
        <v>706</v>
      </c>
      <c r="J6" s="9">
        <f aca="true" t="shared" si="3" ref="J6:J69">I6/B6*100</f>
        <v>0.03198295208990018</v>
      </c>
      <c r="K6" s="53">
        <v>993</v>
      </c>
      <c r="L6" s="9">
        <f>K6/B6*100</f>
        <v>0.044984520432395016</v>
      </c>
      <c r="M6" s="48">
        <f>C6+E6+G6+I6+K6</f>
        <v>2207426</v>
      </c>
      <c r="N6" s="10">
        <f>D6+F6+H6+J6+L6</f>
        <v>100</v>
      </c>
    </row>
    <row r="7" spans="1:14" ht="12">
      <c r="A7" s="1" t="s">
        <v>6</v>
      </c>
      <c r="B7" s="53">
        <v>1476328</v>
      </c>
      <c r="C7" s="53">
        <v>1379188</v>
      </c>
      <c r="D7" s="9">
        <f t="shared" si="0"/>
        <v>93.42016137335335</v>
      </c>
      <c r="E7" s="53">
        <v>96005</v>
      </c>
      <c r="F7" s="9">
        <f t="shared" si="1"/>
        <v>6.502958692106361</v>
      </c>
      <c r="G7" s="53">
        <v>296</v>
      </c>
      <c r="H7" s="9">
        <f t="shared" si="2"/>
        <v>0.02004974504310695</v>
      </c>
      <c r="I7" s="53">
        <v>325</v>
      </c>
      <c r="J7" s="9">
        <f t="shared" si="3"/>
        <v>0.022014078172330268</v>
      </c>
      <c r="K7" s="53">
        <v>514</v>
      </c>
      <c r="L7" s="9">
        <f aca="true" t="shared" si="4" ref="L7:L70">K7/B7*100</f>
        <v>0.03481611132485464</v>
      </c>
      <c r="M7" s="48">
        <f aca="true" t="shared" si="5" ref="M7:M70">C7+E7+G7+I7+K7</f>
        <v>1476328</v>
      </c>
      <c r="N7" s="10">
        <f aca="true" t="shared" si="6" ref="N7:N70">D7+F7+H7+J7+L7</f>
        <v>100.00000000000001</v>
      </c>
    </row>
    <row r="8" spans="1:14" ht="12">
      <c r="A8" s="1" t="s">
        <v>7</v>
      </c>
      <c r="B8" s="53">
        <v>666139</v>
      </c>
      <c r="C8" s="53">
        <v>581629</v>
      </c>
      <c r="D8" s="9">
        <f t="shared" si="0"/>
        <v>87.31345860248386</v>
      </c>
      <c r="E8" s="53">
        <v>84224</v>
      </c>
      <c r="F8" s="9">
        <f t="shared" si="1"/>
        <v>12.643607415269187</v>
      </c>
      <c r="G8" s="53">
        <v>141</v>
      </c>
      <c r="H8" s="9">
        <f t="shared" si="2"/>
        <v>0.02116675348538368</v>
      </c>
      <c r="I8" s="53">
        <v>63</v>
      </c>
      <c r="J8" s="9">
        <f t="shared" si="3"/>
        <v>0.009457485599852282</v>
      </c>
      <c r="K8" s="53">
        <v>82</v>
      </c>
      <c r="L8" s="9">
        <f t="shared" si="4"/>
        <v>0.012309743161712496</v>
      </c>
      <c r="M8" s="48">
        <f t="shared" si="5"/>
        <v>666139</v>
      </c>
      <c r="N8" s="10">
        <f t="shared" si="6"/>
        <v>100</v>
      </c>
    </row>
    <row r="9" spans="1:14" ht="12">
      <c r="A9" s="1" t="s">
        <v>9</v>
      </c>
      <c r="B9" s="53">
        <v>1063185</v>
      </c>
      <c r="C9" s="53">
        <v>840081</v>
      </c>
      <c r="D9" s="9">
        <f t="shared" si="0"/>
        <v>79.01550529776097</v>
      </c>
      <c r="E9" s="53">
        <v>222330</v>
      </c>
      <c r="F9" s="9">
        <f t="shared" si="1"/>
        <v>20.911694578083775</v>
      </c>
      <c r="G9" s="53">
        <v>133</v>
      </c>
      <c r="H9" s="9">
        <f t="shared" si="2"/>
        <v>0.012509582057685162</v>
      </c>
      <c r="I9" s="53">
        <v>130</v>
      </c>
      <c r="J9" s="9">
        <f t="shared" si="3"/>
        <v>0.012227411033827603</v>
      </c>
      <c r="K9" s="53">
        <v>511</v>
      </c>
      <c r="L9" s="9">
        <f t="shared" si="4"/>
        <v>0.04806313106373773</v>
      </c>
      <c r="M9" s="48">
        <f t="shared" si="5"/>
        <v>1063185</v>
      </c>
      <c r="N9" s="10">
        <f t="shared" si="6"/>
        <v>100</v>
      </c>
    </row>
    <row r="10" spans="1:14" ht="12">
      <c r="A10" s="1" t="s">
        <v>10</v>
      </c>
      <c r="B10" s="53">
        <v>775693</v>
      </c>
      <c r="C10" s="53">
        <v>705975</v>
      </c>
      <c r="D10" s="9">
        <f t="shared" si="0"/>
        <v>91.01216589552826</v>
      </c>
      <c r="E10" s="53">
        <v>67398</v>
      </c>
      <c r="F10" s="9">
        <f t="shared" si="1"/>
        <v>8.68874670778259</v>
      </c>
      <c r="G10" s="53">
        <v>332</v>
      </c>
      <c r="H10" s="9">
        <f t="shared" si="2"/>
        <v>0.0428004378020686</v>
      </c>
      <c r="I10" s="53">
        <v>1826</v>
      </c>
      <c r="J10" s="9">
        <f t="shared" si="3"/>
        <v>0.2354024079113773</v>
      </c>
      <c r="K10" s="53">
        <v>162</v>
      </c>
      <c r="L10" s="9">
        <f t="shared" si="4"/>
        <v>0.020884550975708176</v>
      </c>
      <c r="M10" s="48">
        <f t="shared" si="5"/>
        <v>775693</v>
      </c>
      <c r="N10" s="10">
        <f t="shared" si="6"/>
        <v>100</v>
      </c>
    </row>
    <row r="11" spans="1:14" ht="12">
      <c r="A11" s="1" t="s">
        <v>11</v>
      </c>
      <c r="B11" s="53">
        <v>1273872</v>
      </c>
      <c r="C11" s="53">
        <v>1164985</v>
      </c>
      <c r="D11" s="9">
        <f t="shared" si="0"/>
        <v>91.45228091990404</v>
      </c>
      <c r="E11" s="53">
        <v>106819</v>
      </c>
      <c r="F11" s="9">
        <f t="shared" si="1"/>
        <v>8.38537937877589</v>
      </c>
      <c r="G11" s="53">
        <v>297</v>
      </c>
      <c r="H11" s="9">
        <f t="shared" si="2"/>
        <v>0.023314744338520668</v>
      </c>
      <c r="I11" s="53">
        <v>1607</v>
      </c>
      <c r="J11" s="9">
        <f t="shared" si="3"/>
        <v>0.1261508220606152</v>
      </c>
      <c r="K11" s="53">
        <v>164</v>
      </c>
      <c r="L11" s="9">
        <f t="shared" si="4"/>
        <v>0.01287413492093397</v>
      </c>
      <c r="M11" s="48">
        <f t="shared" si="5"/>
        <v>1273872</v>
      </c>
      <c r="N11" s="10">
        <f t="shared" si="6"/>
        <v>100</v>
      </c>
    </row>
    <row r="12" spans="2:14" ht="12">
      <c r="B12" s="53"/>
      <c r="C12" s="53"/>
      <c r="D12" s="9"/>
      <c r="E12" s="53"/>
      <c r="F12" s="9"/>
      <c r="G12" s="53"/>
      <c r="H12" s="9"/>
      <c r="I12" s="53"/>
      <c r="J12" s="9"/>
      <c r="K12" s="53"/>
      <c r="L12" s="9"/>
      <c r="M12" s="48"/>
      <c r="N12" s="10"/>
    </row>
    <row r="13" spans="1:14" ht="12">
      <c r="A13" s="1" t="s">
        <v>13</v>
      </c>
      <c r="B13" s="53">
        <v>230569</v>
      </c>
      <c r="C13" s="53">
        <v>109800</v>
      </c>
      <c r="D13" s="9">
        <f t="shared" si="0"/>
        <v>47.62131943149339</v>
      </c>
      <c r="E13" s="53">
        <v>8105</v>
      </c>
      <c r="F13" s="9">
        <f t="shared" si="1"/>
        <v>3.5152167030259927</v>
      </c>
      <c r="G13" s="53">
        <v>16769</v>
      </c>
      <c r="H13" s="9">
        <f t="shared" si="2"/>
        <v>7.272877099696837</v>
      </c>
      <c r="I13" s="53">
        <v>87613</v>
      </c>
      <c r="J13" s="9">
        <f t="shared" si="3"/>
        <v>37.998603454931065</v>
      </c>
      <c r="K13" s="53">
        <v>8282</v>
      </c>
      <c r="L13" s="9">
        <f t="shared" si="4"/>
        <v>3.5919833108527164</v>
      </c>
      <c r="M13" s="48">
        <f t="shared" si="5"/>
        <v>230569</v>
      </c>
      <c r="N13" s="10">
        <f t="shared" si="6"/>
        <v>99.99999999999999</v>
      </c>
    </row>
    <row r="14" spans="1:14" ht="12">
      <c r="A14" s="1" t="s">
        <v>14</v>
      </c>
      <c r="B14" s="53">
        <v>2141745</v>
      </c>
      <c r="C14" s="53">
        <v>1943271</v>
      </c>
      <c r="D14" s="9">
        <f t="shared" si="0"/>
        <v>90.7330704635706</v>
      </c>
      <c r="E14" s="53">
        <v>194333</v>
      </c>
      <c r="F14" s="9">
        <f t="shared" si="1"/>
        <v>9.073582522662594</v>
      </c>
      <c r="G14" s="53">
        <v>896</v>
      </c>
      <c r="H14" s="9">
        <f t="shared" si="2"/>
        <v>0.041835045722063084</v>
      </c>
      <c r="I14" s="53">
        <v>971</v>
      </c>
      <c r="J14" s="9">
        <f t="shared" si="3"/>
        <v>0.045336863165316134</v>
      </c>
      <c r="K14" s="53">
        <v>2274</v>
      </c>
      <c r="L14" s="9">
        <f t="shared" si="4"/>
        <v>0.10617510487943241</v>
      </c>
      <c r="M14" s="48">
        <f t="shared" si="5"/>
        <v>2141745</v>
      </c>
      <c r="N14" s="10">
        <f t="shared" si="6"/>
        <v>100</v>
      </c>
    </row>
    <row r="15" spans="1:14" ht="12">
      <c r="A15" s="1" t="s">
        <v>15</v>
      </c>
      <c r="B15" s="53">
        <v>2032449</v>
      </c>
      <c r="C15" s="53">
        <v>1881130</v>
      </c>
      <c r="D15" s="9">
        <f t="shared" si="0"/>
        <v>92.55484393458335</v>
      </c>
      <c r="E15" s="53">
        <v>145871</v>
      </c>
      <c r="F15" s="9">
        <f t="shared" si="1"/>
        <v>7.17710505897073</v>
      </c>
      <c r="G15" s="53">
        <v>1455</v>
      </c>
      <c r="H15" s="9">
        <f t="shared" si="2"/>
        <v>0.07158851218406956</v>
      </c>
      <c r="I15" s="53">
        <v>1300</v>
      </c>
      <c r="J15" s="9">
        <f t="shared" si="3"/>
        <v>0.0639622445630862</v>
      </c>
      <c r="K15" s="53">
        <v>2693</v>
      </c>
      <c r="L15" s="9">
        <f t="shared" si="4"/>
        <v>0.13250024969876242</v>
      </c>
      <c r="M15" s="48">
        <f t="shared" si="5"/>
        <v>2032449</v>
      </c>
      <c r="N15" s="10">
        <f t="shared" si="6"/>
        <v>99.99999999999999</v>
      </c>
    </row>
    <row r="16" spans="1:14" ht="12">
      <c r="A16" s="1" t="s">
        <v>16</v>
      </c>
      <c r="B16" s="53">
        <v>5296127</v>
      </c>
      <c r="C16" s="53">
        <v>4444739</v>
      </c>
      <c r="D16" s="9">
        <f t="shared" si="0"/>
        <v>83.92432809862754</v>
      </c>
      <c r="E16" s="53">
        <v>728596</v>
      </c>
      <c r="F16" s="9">
        <f t="shared" si="1"/>
        <v>13.757147440006632</v>
      </c>
      <c r="G16" s="53">
        <v>6347</v>
      </c>
      <c r="H16" s="9">
        <f t="shared" si="2"/>
        <v>0.11984229230152525</v>
      </c>
      <c r="I16" s="53">
        <v>106595</v>
      </c>
      <c r="J16" s="9">
        <f t="shared" si="3"/>
        <v>2.012697203069337</v>
      </c>
      <c r="K16" s="53">
        <v>9850</v>
      </c>
      <c r="L16" s="9">
        <f t="shared" si="4"/>
        <v>0.18598496599496198</v>
      </c>
      <c r="M16" s="48">
        <f t="shared" si="5"/>
        <v>5296127</v>
      </c>
      <c r="N16" s="10">
        <f t="shared" si="6"/>
        <v>100</v>
      </c>
    </row>
    <row r="17" spans="1:14" ht="12">
      <c r="A17" s="1" t="s">
        <v>17</v>
      </c>
      <c r="B17" s="53">
        <v>4032666</v>
      </c>
      <c r="C17" s="53">
        <v>3784774</v>
      </c>
      <c r="D17" s="9">
        <f t="shared" si="0"/>
        <v>93.85290028978348</v>
      </c>
      <c r="E17" s="53">
        <v>237818</v>
      </c>
      <c r="F17" s="9">
        <f t="shared" si="1"/>
        <v>5.897289782987235</v>
      </c>
      <c r="G17" s="53">
        <v>1350</v>
      </c>
      <c r="H17" s="9">
        <f t="shared" si="2"/>
        <v>0.03347661323799194</v>
      </c>
      <c r="I17" s="53">
        <v>5236</v>
      </c>
      <c r="J17" s="9">
        <f t="shared" si="3"/>
        <v>0.1298396643808339</v>
      </c>
      <c r="K17" s="53">
        <v>3488</v>
      </c>
      <c r="L17" s="9">
        <f t="shared" si="4"/>
        <v>0.08649364961045622</v>
      </c>
      <c r="M17" s="48">
        <f t="shared" si="5"/>
        <v>4032666</v>
      </c>
      <c r="N17" s="10">
        <f t="shared" si="6"/>
        <v>100</v>
      </c>
    </row>
    <row r="18" spans="1:14" ht="12">
      <c r="A18" s="1" t="s">
        <v>18</v>
      </c>
      <c r="B18" s="53">
        <v>1419260</v>
      </c>
      <c r="C18" s="53">
        <v>1307467</v>
      </c>
      <c r="D18" s="9">
        <f t="shared" si="0"/>
        <v>92.12314868311655</v>
      </c>
      <c r="E18" s="53">
        <v>79499</v>
      </c>
      <c r="F18" s="9">
        <f t="shared" si="1"/>
        <v>5.601440187139777</v>
      </c>
      <c r="G18" s="53">
        <v>869</v>
      </c>
      <c r="H18" s="9">
        <f t="shared" si="2"/>
        <v>0.061229091216549465</v>
      </c>
      <c r="I18" s="53">
        <v>30853</v>
      </c>
      <c r="J18" s="9">
        <f t="shared" si="3"/>
        <v>2.1738793455744543</v>
      </c>
      <c r="K18" s="53">
        <v>572</v>
      </c>
      <c r="L18" s="9">
        <f t="shared" si="4"/>
        <v>0.04030269295266547</v>
      </c>
      <c r="M18" s="48">
        <f t="shared" si="5"/>
        <v>1419260</v>
      </c>
      <c r="N18" s="10">
        <f t="shared" si="6"/>
        <v>99.99999999999999</v>
      </c>
    </row>
    <row r="19" spans="1:14" ht="12">
      <c r="A19" s="1" t="s">
        <v>19</v>
      </c>
      <c r="B19" s="53">
        <v>1096745</v>
      </c>
      <c r="C19" s="53">
        <v>1017741</v>
      </c>
      <c r="D19" s="9">
        <f t="shared" si="0"/>
        <v>92.79650237748976</v>
      </c>
      <c r="E19" s="53">
        <v>78373</v>
      </c>
      <c r="F19" s="9">
        <f t="shared" si="1"/>
        <v>7.1459637381524415</v>
      </c>
      <c r="G19" s="53">
        <v>56</v>
      </c>
      <c r="H19" s="9">
        <f t="shared" si="2"/>
        <v>0.0051060182631331805</v>
      </c>
      <c r="I19" s="53">
        <v>295</v>
      </c>
      <c r="J19" s="9">
        <f t="shared" si="3"/>
        <v>0.026897774779005144</v>
      </c>
      <c r="K19" s="53">
        <v>280</v>
      </c>
      <c r="L19" s="9">
        <f t="shared" si="4"/>
        <v>0.025530091315665904</v>
      </c>
      <c r="M19" s="48">
        <f t="shared" si="5"/>
        <v>1096745</v>
      </c>
      <c r="N19" s="10">
        <f t="shared" si="6"/>
        <v>100</v>
      </c>
    </row>
    <row r="20" spans="1:14" ht="12">
      <c r="A20" s="1" t="s">
        <v>20</v>
      </c>
      <c r="B20" s="53">
        <v>342488</v>
      </c>
      <c r="C20" s="53">
        <v>162504</v>
      </c>
      <c r="D20" s="9">
        <f t="shared" si="0"/>
        <v>47.44808577234823</v>
      </c>
      <c r="E20" s="53">
        <v>57158</v>
      </c>
      <c r="F20" s="9">
        <f t="shared" si="1"/>
        <v>16.68905187918993</v>
      </c>
      <c r="G20" s="53">
        <v>939</v>
      </c>
      <c r="H20" s="9">
        <f t="shared" si="2"/>
        <v>0.27417018990446385</v>
      </c>
      <c r="I20" s="53">
        <v>121631</v>
      </c>
      <c r="J20" s="9">
        <f t="shared" si="3"/>
        <v>35.513945014131885</v>
      </c>
      <c r="K20" s="53">
        <v>256</v>
      </c>
      <c r="L20" s="9">
        <f t="shared" si="4"/>
        <v>0.07474714442549812</v>
      </c>
      <c r="M20" s="48">
        <f t="shared" si="5"/>
        <v>342488</v>
      </c>
      <c r="N20" s="10">
        <f t="shared" si="6"/>
        <v>100.00000000000001</v>
      </c>
    </row>
    <row r="21" spans="1:14" ht="12">
      <c r="A21" s="1" t="s">
        <v>21</v>
      </c>
      <c r="B21" s="53">
        <v>1312337</v>
      </c>
      <c r="C21" s="53">
        <v>1250433</v>
      </c>
      <c r="D21" s="9">
        <f t="shared" si="0"/>
        <v>95.28291894536235</v>
      </c>
      <c r="E21" s="53">
        <v>61196</v>
      </c>
      <c r="F21" s="9">
        <f t="shared" si="1"/>
        <v>4.663131497473591</v>
      </c>
      <c r="G21" s="53">
        <v>212</v>
      </c>
      <c r="H21" s="9">
        <f t="shared" si="2"/>
        <v>0.016154387173416582</v>
      </c>
      <c r="I21" s="53">
        <v>210</v>
      </c>
      <c r="J21" s="9">
        <f t="shared" si="3"/>
        <v>0.01600198729442209</v>
      </c>
      <c r="K21" s="53">
        <v>286</v>
      </c>
      <c r="L21" s="9">
        <f t="shared" si="4"/>
        <v>0.02179318269621294</v>
      </c>
      <c r="M21" s="48">
        <f t="shared" si="5"/>
        <v>1312337</v>
      </c>
      <c r="N21" s="10">
        <f t="shared" si="6"/>
        <v>99.99999999999999</v>
      </c>
    </row>
    <row r="22" spans="1:14" ht="12">
      <c r="A22" s="1" t="s">
        <v>22</v>
      </c>
      <c r="B22" s="53">
        <v>2216685</v>
      </c>
      <c r="C22" s="53">
        <v>2070660</v>
      </c>
      <c r="D22" s="9">
        <f t="shared" si="0"/>
        <v>93.412460498447</v>
      </c>
      <c r="E22" s="53">
        <v>142070</v>
      </c>
      <c r="F22" s="9">
        <f t="shared" si="1"/>
        <v>6.409119924572053</v>
      </c>
      <c r="G22" s="53">
        <v>1902</v>
      </c>
      <c r="H22" s="9">
        <f t="shared" si="2"/>
        <v>0.08580380162269334</v>
      </c>
      <c r="I22" s="53">
        <v>1079</v>
      </c>
      <c r="J22" s="9">
        <f t="shared" si="3"/>
        <v>0.04867628914347325</v>
      </c>
      <c r="K22" s="53">
        <v>974</v>
      </c>
      <c r="L22" s="9">
        <f t="shared" si="4"/>
        <v>0.04393948621477567</v>
      </c>
      <c r="M22" s="48">
        <f t="shared" si="5"/>
        <v>2216685</v>
      </c>
      <c r="N22" s="10">
        <f t="shared" si="6"/>
        <v>100</v>
      </c>
    </row>
    <row r="23" spans="1:14" ht="12">
      <c r="A23" s="1" t="s">
        <v>23</v>
      </c>
      <c r="B23" s="53">
        <v>401388</v>
      </c>
      <c r="C23" s="53">
        <v>157650</v>
      </c>
      <c r="D23" s="9">
        <f t="shared" si="0"/>
        <v>39.2762115459356</v>
      </c>
      <c r="E23" s="53">
        <v>22543</v>
      </c>
      <c r="F23" s="9">
        <f t="shared" si="1"/>
        <v>5.616261572343966</v>
      </c>
      <c r="G23" s="53">
        <v>4498</v>
      </c>
      <c r="H23" s="9">
        <f t="shared" si="2"/>
        <v>1.1206114781707475</v>
      </c>
      <c r="I23" s="53">
        <v>216067</v>
      </c>
      <c r="J23" s="9">
        <f t="shared" si="3"/>
        <v>53.829960038665824</v>
      </c>
      <c r="K23" s="53">
        <v>630</v>
      </c>
      <c r="L23" s="9">
        <f t="shared" si="4"/>
        <v>0.15695536488385303</v>
      </c>
      <c r="M23" s="48">
        <f t="shared" si="5"/>
        <v>401388</v>
      </c>
      <c r="N23" s="10">
        <f t="shared" si="6"/>
        <v>100</v>
      </c>
    </row>
    <row r="24" spans="2:14" ht="12">
      <c r="B24" s="53"/>
      <c r="C24" s="53"/>
      <c r="D24" s="9"/>
      <c r="E24" s="53"/>
      <c r="F24" s="9"/>
      <c r="G24" s="53"/>
      <c r="H24" s="9"/>
      <c r="I24" s="53"/>
      <c r="J24" s="9"/>
      <c r="K24" s="53"/>
      <c r="L24" s="9"/>
      <c r="M24" s="48"/>
      <c r="N24" s="10"/>
    </row>
    <row r="25" spans="1:14" ht="12">
      <c r="A25" s="1" t="s">
        <v>27</v>
      </c>
      <c r="B25" s="53">
        <v>5839642</v>
      </c>
      <c r="C25" s="53">
        <v>5414536</v>
      </c>
      <c r="D25" s="9">
        <f t="shared" si="0"/>
        <v>92.72034141818968</v>
      </c>
      <c r="E25" s="53">
        <v>379397</v>
      </c>
      <c r="F25" s="9">
        <f t="shared" si="1"/>
        <v>6.496922242836119</v>
      </c>
      <c r="G25" s="53">
        <v>36354</v>
      </c>
      <c r="H25" s="9">
        <f t="shared" si="2"/>
        <v>0.6225381624421498</v>
      </c>
      <c r="I25" s="53">
        <v>6357</v>
      </c>
      <c r="J25" s="9">
        <f t="shared" si="3"/>
        <v>0.10885941295716417</v>
      </c>
      <c r="K25" s="53">
        <v>2998</v>
      </c>
      <c r="L25" s="9">
        <f t="shared" si="4"/>
        <v>0.051338763574890374</v>
      </c>
      <c r="M25" s="48">
        <f t="shared" si="5"/>
        <v>5839642</v>
      </c>
      <c r="N25" s="10">
        <f t="shared" si="6"/>
        <v>100</v>
      </c>
    </row>
    <row r="26" spans="1:15" ht="12">
      <c r="A26" s="1" t="s">
        <v>28</v>
      </c>
      <c r="B26" s="53">
        <v>1505686</v>
      </c>
      <c r="C26" s="53">
        <v>1324905</v>
      </c>
      <c r="D26" s="9">
        <f t="shared" si="0"/>
        <v>87.99344617669288</v>
      </c>
      <c r="E26" s="53">
        <v>178919</v>
      </c>
      <c r="F26" s="9">
        <f t="shared" si="1"/>
        <v>11.882889261107561</v>
      </c>
      <c r="G26" s="53">
        <v>1144</v>
      </c>
      <c r="H26" s="9">
        <f t="shared" si="2"/>
        <v>0.07597865690456045</v>
      </c>
      <c r="I26" s="53">
        <v>207</v>
      </c>
      <c r="J26" s="9">
        <f t="shared" si="3"/>
        <v>0.013747886345493019</v>
      </c>
      <c r="K26" s="53">
        <v>511</v>
      </c>
      <c r="L26" s="9">
        <f t="shared" si="4"/>
        <v>0.03393801894950209</v>
      </c>
      <c r="M26" s="48">
        <f t="shared" si="5"/>
        <v>1505686</v>
      </c>
      <c r="N26" s="10">
        <f t="shared" si="6"/>
        <v>100.00000000000001</v>
      </c>
      <c r="O26" s="55"/>
    </row>
    <row r="27" spans="1:14" ht="12">
      <c r="A27" s="1" t="s">
        <v>29</v>
      </c>
      <c r="B27" s="53">
        <v>1621562</v>
      </c>
      <c r="C27" s="53">
        <v>1486648</v>
      </c>
      <c r="D27" s="9">
        <f t="shared" si="0"/>
        <v>91.67999743457234</v>
      </c>
      <c r="E27" s="53">
        <v>126993</v>
      </c>
      <c r="F27" s="9">
        <f t="shared" si="1"/>
        <v>7.83152293899339</v>
      </c>
      <c r="G27" s="53">
        <v>5951</v>
      </c>
      <c r="H27" s="9">
        <f t="shared" si="2"/>
        <v>0.36699182639948397</v>
      </c>
      <c r="I27" s="53">
        <v>313</v>
      </c>
      <c r="J27" s="9">
        <f t="shared" si="3"/>
        <v>0.01930237635070383</v>
      </c>
      <c r="K27" s="53">
        <v>1657</v>
      </c>
      <c r="L27" s="9">
        <f t="shared" si="4"/>
        <v>0.10218542368407744</v>
      </c>
      <c r="M27" s="48">
        <f t="shared" si="5"/>
        <v>1621562</v>
      </c>
      <c r="N27" s="10">
        <f t="shared" si="6"/>
        <v>100</v>
      </c>
    </row>
    <row r="28" spans="1:14" ht="12">
      <c r="A28" s="1" t="s">
        <v>30</v>
      </c>
      <c r="B28" s="53">
        <v>1060791</v>
      </c>
      <c r="C28" s="53">
        <v>674807</v>
      </c>
      <c r="D28" s="9">
        <f t="shared" si="0"/>
        <v>63.613567611339086</v>
      </c>
      <c r="E28" s="53">
        <v>372625</v>
      </c>
      <c r="F28" s="9">
        <f t="shared" si="1"/>
        <v>35.127089125002</v>
      </c>
      <c r="G28" s="53">
        <v>12742</v>
      </c>
      <c r="H28" s="9">
        <f t="shared" si="2"/>
        <v>1.2011791201094277</v>
      </c>
      <c r="I28" s="53">
        <v>224</v>
      </c>
      <c r="J28" s="9">
        <f t="shared" si="3"/>
        <v>0.02111631791747856</v>
      </c>
      <c r="K28" s="53">
        <v>393</v>
      </c>
      <c r="L28" s="9">
        <f t="shared" si="4"/>
        <v>0.037047825632004795</v>
      </c>
      <c r="M28" s="48">
        <f t="shared" si="5"/>
        <v>1060791</v>
      </c>
      <c r="N28" s="10">
        <f t="shared" si="6"/>
        <v>100</v>
      </c>
    </row>
    <row r="29" spans="1:14" ht="12">
      <c r="A29" s="1" t="s">
        <v>31</v>
      </c>
      <c r="B29" s="53">
        <v>1874440</v>
      </c>
      <c r="C29" s="53">
        <v>1832573</v>
      </c>
      <c r="D29" s="9">
        <f t="shared" si="0"/>
        <v>97.76642623930347</v>
      </c>
      <c r="E29" s="53">
        <v>36947</v>
      </c>
      <c r="F29" s="9">
        <f t="shared" si="1"/>
        <v>1.9710953671496552</v>
      </c>
      <c r="G29" s="53">
        <v>1846</v>
      </c>
      <c r="H29" s="9">
        <f t="shared" si="2"/>
        <v>0.09848274684705832</v>
      </c>
      <c r="I29" s="53">
        <v>628</v>
      </c>
      <c r="J29" s="9">
        <f t="shared" si="3"/>
        <v>0.033503339664113015</v>
      </c>
      <c r="K29" s="53">
        <v>2446</v>
      </c>
      <c r="L29" s="9">
        <f t="shared" si="4"/>
        <v>0.13049230703570133</v>
      </c>
      <c r="M29" s="48">
        <f t="shared" si="5"/>
        <v>1874440</v>
      </c>
      <c r="N29" s="10">
        <f t="shared" si="6"/>
        <v>99.99999999999999</v>
      </c>
    </row>
    <row r="30" spans="1:14" ht="12">
      <c r="A30" s="1" t="s">
        <v>32</v>
      </c>
      <c r="B30" s="53">
        <v>2306079</v>
      </c>
      <c r="C30" s="53">
        <v>2134408</v>
      </c>
      <c r="D30" s="9">
        <f t="shared" si="0"/>
        <v>92.55571903651176</v>
      </c>
      <c r="E30" s="53">
        <v>157482</v>
      </c>
      <c r="F30" s="9">
        <f t="shared" si="1"/>
        <v>6.828994149810132</v>
      </c>
      <c r="G30" s="53">
        <v>3238</v>
      </c>
      <c r="H30" s="9">
        <f t="shared" si="2"/>
        <v>0.14041149500949446</v>
      </c>
      <c r="I30" s="53">
        <v>2899</v>
      </c>
      <c r="J30" s="9">
        <f t="shared" si="3"/>
        <v>0.12571121804586918</v>
      </c>
      <c r="K30" s="53">
        <v>8052</v>
      </c>
      <c r="L30" s="9">
        <f t="shared" si="4"/>
        <v>0.3491641006227454</v>
      </c>
      <c r="M30" s="48">
        <f t="shared" si="5"/>
        <v>2306079</v>
      </c>
      <c r="N30" s="10">
        <f t="shared" si="6"/>
        <v>99.99999999999999</v>
      </c>
    </row>
    <row r="31" spans="1:14" ht="12">
      <c r="A31" s="1" t="s">
        <v>33</v>
      </c>
      <c r="B31" s="53">
        <v>1069176</v>
      </c>
      <c r="C31" s="53">
        <v>916021</v>
      </c>
      <c r="D31" s="9">
        <f t="shared" si="0"/>
        <v>85.67541733072946</v>
      </c>
      <c r="E31" s="53">
        <v>146669</v>
      </c>
      <c r="F31" s="9">
        <f t="shared" si="1"/>
        <v>13.717947279026092</v>
      </c>
      <c r="G31" s="53">
        <v>2805</v>
      </c>
      <c r="H31" s="9">
        <f t="shared" si="2"/>
        <v>0.26235156793642955</v>
      </c>
      <c r="I31" s="53">
        <v>1445</v>
      </c>
      <c r="J31" s="9">
        <f t="shared" si="3"/>
        <v>0.13515080772482735</v>
      </c>
      <c r="K31" s="53">
        <v>2236</v>
      </c>
      <c r="L31" s="9">
        <f t="shared" si="4"/>
        <v>0.20913301458319306</v>
      </c>
      <c r="M31" s="48">
        <f t="shared" si="5"/>
        <v>1069176</v>
      </c>
      <c r="N31" s="10">
        <f t="shared" si="6"/>
        <v>100</v>
      </c>
    </row>
    <row r="32" spans="1:14" ht="12">
      <c r="A32" s="1" t="s">
        <v>34</v>
      </c>
      <c r="B32" s="51">
        <v>1175909</v>
      </c>
      <c r="C32" s="51">
        <v>1023041</v>
      </c>
      <c r="D32" s="38">
        <f t="shared" si="0"/>
        <v>87.000014456901</v>
      </c>
      <c r="E32" s="51">
        <v>145930</v>
      </c>
      <c r="F32" s="38">
        <f t="shared" si="1"/>
        <v>12.409973901041663</v>
      </c>
      <c r="G32" s="51">
        <v>373</v>
      </c>
      <c r="H32" s="38">
        <f t="shared" si="2"/>
        <v>0.03172014160959734</v>
      </c>
      <c r="I32" s="51">
        <v>333</v>
      </c>
      <c r="J32" s="38">
        <f t="shared" si="3"/>
        <v>0.028318517844493067</v>
      </c>
      <c r="K32" s="51">
        <v>6232</v>
      </c>
      <c r="L32" s="38">
        <f t="shared" si="4"/>
        <v>0.5299729826032457</v>
      </c>
      <c r="M32" s="48">
        <f t="shared" si="5"/>
        <v>1175909</v>
      </c>
      <c r="N32" s="10">
        <f t="shared" si="6"/>
        <v>100</v>
      </c>
    </row>
    <row r="33" spans="1:14" ht="12">
      <c r="A33" s="1" t="s">
        <v>35</v>
      </c>
      <c r="B33" s="53">
        <v>1188387</v>
      </c>
      <c r="C33" s="53">
        <v>1070443</v>
      </c>
      <c r="D33" s="9">
        <f t="shared" si="0"/>
        <v>90.07528692252608</v>
      </c>
      <c r="E33" s="53">
        <v>114409</v>
      </c>
      <c r="F33" s="9">
        <f t="shared" si="1"/>
        <v>9.627251055422182</v>
      </c>
      <c r="G33" s="53">
        <v>2100</v>
      </c>
      <c r="H33" s="9">
        <f t="shared" si="2"/>
        <v>0.17671011210994397</v>
      </c>
      <c r="I33" s="53">
        <v>476</v>
      </c>
      <c r="J33" s="9">
        <f t="shared" si="3"/>
        <v>0.04005429207825397</v>
      </c>
      <c r="K33" s="53">
        <v>959</v>
      </c>
      <c r="L33" s="9">
        <f t="shared" si="4"/>
        <v>0.08069761786354109</v>
      </c>
      <c r="M33" s="48">
        <f t="shared" si="5"/>
        <v>1188387</v>
      </c>
      <c r="N33" s="10">
        <f t="shared" si="6"/>
        <v>99.99999999999999</v>
      </c>
    </row>
    <row r="34" spans="1:14" ht="12">
      <c r="A34" s="1" t="s">
        <v>36</v>
      </c>
      <c r="B34" s="53">
        <v>3957182</v>
      </c>
      <c r="C34" s="53">
        <v>3748759</v>
      </c>
      <c r="D34" s="9">
        <f t="shared" si="0"/>
        <v>94.73304487890624</v>
      </c>
      <c r="E34" s="53">
        <v>168091</v>
      </c>
      <c r="F34" s="9">
        <f t="shared" si="1"/>
        <v>4.24774498620483</v>
      </c>
      <c r="G34" s="53">
        <v>29812</v>
      </c>
      <c r="H34" s="9">
        <f t="shared" si="2"/>
        <v>0.7533643891031547</v>
      </c>
      <c r="I34" s="53">
        <v>2464</v>
      </c>
      <c r="J34" s="9">
        <f t="shared" si="3"/>
        <v>0.062266532092787236</v>
      </c>
      <c r="K34" s="53">
        <v>8056</v>
      </c>
      <c r="L34" s="9">
        <f t="shared" si="4"/>
        <v>0.20357921369297646</v>
      </c>
      <c r="M34" s="48">
        <f t="shared" si="5"/>
        <v>3957182</v>
      </c>
      <c r="N34" s="10">
        <f t="shared" si="6"/>
        <v>100</v>
      </c>
    </row>
    <row r="35" spans="1:14" ht="12">
      <c r="A35" s="1" t="s">
        <v>37</v>
      </c>
      <c r="B35" s="53">
        <v>1754804</v>
      </c>
      <c r="C35" s="53">
        <v>1624772</v>
      </c>
      <c r="D35" s="9">
        <f t="shared" si="0"/>
        <v>92.58994166869918</v>
      </c>
      <c r="E35" s="53">
        <v>112769</v>
      </c>
      <c r="F35" s="9">
        <f t="shared" si="1"/>
        <v>6.426301740821197</v>
      </c>
      <c r="G35" s="53">
        <v>14116</v>
      </c>
      <c r="H35" s="9">
        <f t="shared" si="2"/>
        <v>0.804420322725501</v>
      </c>
      <c r="I35" s="53">
        <v>665</v>
      </c>
      <c r="J35" s="9">
        <f t="shared" si="3"/>
        <v>0.03789597014823308</v>
      </c>
      <c r="K35" s="53">
        <v>2482</v>
      </c>
      <c r="L35" s="9">
        <f t="shared" si="4"/>
        <v>0.14144029760588647</v>
      </c>
      <c r="M35" s="48">
        <f t="shared" si="5"/>
        <v>1754804</v>
      </c>
      <c r="N35" s="10">
        <f t="shared" si="6"/>
        <v>100</v>
      </c>
    </row>
    <row r="36" spans="1:14" ht="12">
      <c r="A36" s="1" t="s">
        <v>38</v>
      </c>
      <c r="B36" s="53">
        <v>1652123</v>
      </c>
      <c r="C36" s="53">
        <v>1542417</v>
      </c>
      <c r="D36" s="9">
        <f t="shared" si="0"/>
        <v>93.3596953737706</v>
      </c>
      <c r="E36" s="53">
        <v>106057</v>
      </c>
      <c r="F36" s="9">
        <f t="shared" si="1"/>
        <v>6.419437293712393</v>
      </c>
      <c r="G36" s="53">
        <v>588</v>
      </c>
      <c r="H36" s="9">
        <f t="shared" si="2"/>
        <v>0.035590570435736324</v>
      </c>
      <c r="I36" s="53">
        <v>577</v>
      </c>
      <c r="J36" s="9">
        <f t="shared" si="3"/>
        <v>0.0349247604445916</v>
      </c>
      <c r="K36" s="53">
        <v>2484</v>
      </c>
      <c r="L36" s="9">
        <f t="shared" si="4"/>
        <v>0.15035200163668203</v>
      </c>
      <c r="M36" s="48">
        <f t="shared" si="5"/>
        <v>1652123</v>
      </c>
      <c r="N36" s="10">
        <f t="shared" si="6"/>
        <v>100</v>
      </c>
    </row>
    <row r="37" spans="1:14" ht="12">
      <c r="A37" s="1" t="s">
        <v>39</v>
      </c>
      <c r="B37" s="53">
        <v>1730935</v>
      </c>
      <c r="C37" s="53">
        <v>1517751</v>
      </c>
      <c r="D37" s="9">
        <f t="shared" si="0"/>
        <v>87.68388183265114</v>
      </c>
      <c r="E37" s="53">
        <v>189082</v>
      </c>
      <c r="F37" s="9">
        <f t="shared" si="1"/>
        <v>10.92369153087782</v>
      </c>
      <c r="G37" s="53">
        <v>19994</v>
      </c>
      <c r="H37" s="9">
        <f t="shared" si="2"/>
        <v>1.1550982561448004</v>
      </c>
      <c r="I37" s="53">
        <v>715</v>
      </c>
      <c r="J37" s="9">
        <f t="shared" si="3"/>
        <v>0.0413071548036177</v>
      </c>
      <c r="K37" s="53">
        <v>3393</v>
      </c>
      <c r="L37" s="9">
        <f t="shared" si="4"/>
        <v>0.19602122552262213</v>
      </c>
      <c r="M37" s="48">
        <f t="shared" si="5"/>
        <v>1730935</v>
      </c>
      <c r="N37" s="10">
        <f t="shared" si="6"/>
        <v>100</v>
      </c>
    </row>
    <row r="38" spans="1:14" ht="12">
      <c r="A38" s="1" t="s">
        <v>40</v>
      </c>
      <c r="B38" s="53">
        <v>835173</v>
      </c>
      <c r="C38" s="53">
        <v>684842</v>
      </c>
      <c r="D38" s="9">
        <f t="shared" si="0"/>
        <v>82.00001676299401</v>
      </c>
      <c r="E38" s="53">
        <v>146990</v>
      </c>
      <c r="F38" s="9">
        <f t="shared" si="1"/>
        <v>17.599946358419157</v>
      </c>
      <c r="G38" s="53">
        <v>3007</v>
      </c>
      <c r="H38" s="9">
        <f t="shared" si="2"/>
        <v>0.3600451642953017</v>
      </c>
      <c r="I38" s="53">
        <v>170</v>
      </c>
      <c r="J38" s="9">
        <f t="shared" si="3"/>
        <v>0.02035506416035959</v>
      </c>
      <c r="K38" s="53">
        <v>164</v>
      </c>
      <c r="L38" s="9">
        <f t="shared" si="4"/>
        <v>0.019636650131170427</v>
      </c>
      <c r="M38" s="48">
        <f t="shared" si="5"/>
        <v>835173</v>
      </c>
      <c r="N38" s="10">
        <f t="shared" si="6"/>
        <v>100</v>
      </c>
    </row>
    <row r="39" spans="1:14" ht="12">
      <c r="A39" s="1" t="s">
        <v>41</v>
      </c>
      <c r="B39" s="51">
        <v>953021</v>
      </c>
      <c r="C39" s="51">
        <v>910558</v>
      </c>
      <c r="D39" s="38">
        <f t="shared" si="0"/>
        <v>95.54437939982435</v>
      </c>
      <c r="E39" s="51">
        <v>41013</v>
      </c>
      <c r="F39" s="38">
        <f t="shared" si="1"/>
        <v>4.303472851070438</v>
      </c>
      <c r="G39" s="51">
        <v>311</v>
      </c>
      <c r="H39" s="38">
        <f t="shared" si="2"/>
        <v>0.03263306894601483</v>
      </c>
      <c r="I39" s="51">
        <v>302</v>
      </c>
      <c r="J39" s="38">
        <f t="shared" si="3"/>
        <v>0.031688703606741093</v>
      </c>
      <c r="K39" s="51">
        <v>837</v>
      </c>
      <c r="L39" s="38">
        <f t="shared" si="4"/>
        <v>0.08782597655245793</v>
      </c>
      <c r="M39" s="48">
        <f t="shared" si="5"/>
        <v>953021</v>
      </c>
      <c r="N39" s="10">
        <f t="shared" si="6"/>
        <v>100</v>
      </c>
    </row>
    <row r="40" spans="1:14" ht="12">
      <c r="A40" s="1" t="s">
        <v>42</v>
      </c>
      <c r="B40" s="53">
        <v>1138629</v>
      </c>
      <c r="C40" s="53">
        <v>1087494</v>
      </c>
      <c r="D40" s="9">
        <f t="shared" si="0"/>
        <v>95.50907275328487</v>
      </c>
      <c r="E40" s="53">
        <v>34529</v>
      </c>
      <c r="F40" s="9">
        <f t="shared" si="1"/>
        <v>3.0325066373682734</v>
      </c>
      <c r="G40" s="53">
        <v>10483</v>
      </c>
      <c r="H40" s="9">
        <f t="shared" si="2"/>
        <v>0.9206686286753631</v>
      </c>
      <c r="I40" s="53">
        <v>1180</v>
      </c>
      <c r="J40" s="9">
        <f t="shared" si="3"/>
        <v>0.1036334047349927</v>
      </c>
      <c r="K40" s="53">
        <v>4943</v>
      </c>
      <c r="L40" s="9">
        <f t="shared" si="4"/>
        <v>0.4341185759364991</v>
      </c>
      <c r="M40" s="48">
        <f t="shared" si="5"/>
        <v>1138629</v>
      </c>
      <c r="N40" s="10">
        <f t="shared" si="6"/>
        <v>99.99999999999999</v>
      </c>
    </row>
    <row r="41" spans="1:14" ht="12">
      <c r="A41" s="1" t="s">
        <v>43</v>
      </c>
      <c r="B41" s="53">
        <v>3002428</v>
      </c>
      <c r="C41" s="53">
        <v>2747921</v>
      </c>
      <c r="D41" s="9">
        <f t="shared" si="0"/>
        <v>91.52329381420637</v>
      </c>
      <c r="E41" s="53">
        <v>236106</v>
      </c>
      <c r="F41" s="9">
        <f t="shared" si="1"/>
        <v>7.863835535773048</v>
      </c>
      <c r="G41" s="53">
        <v>12140</v>
      </c>
      <c r="H41" s="9">
        <f t="shared" si="2"/>
        <v>0.40433942129503186</v>
      </c>
      <c r="I41" s="53">
        <v>1259</v>
      </c>
      <c r="J41" s="9">
        <f t="shared" si="3"/>
        <v>0.041932729111239304</v>
      </c>
      <c r="K41" s="53">
        <v>5002</v>
      </c>
      <c r="L41" s="9">
        <f t="shared" si="4"/>
        <v>0.16659849961431214</v>
      </c>
      <c r="M41" s="48">
        <f t="shared" si="5"/>
        <v>3002428</v>
      </c>
      <c r="N41" s="10">
        <f t="shared" si="6"/>
        <v>100</v>
      </c>
    </row>
    <row r="42" spans="2:14" ht="12">
      <c r="B42" s="53"/>
      <c r="C42" s="53"/>
      <c r="D42" s="9"/>
      <c r="E42" s="53"/>
      <c r="F42" s="9"/>
      <c r="G42" s="53"/>
      <c r="H42" s="9"/>
      <c r="I42" s="53"/>
      <c r="J42" s="9"/>
      <c r="K42" s="53"/>
      <c r="L42" s="9"/>
      <c r="M42" s="48"/>
      <c r="N42" s="10"/>
    </row>
    <row r="43" spans="1:14" ht="12">
      <c r="A43" s="1" t="s">
        <v>80</v>
      </c>
      <c r="B43" s="53">
        <v>1431332</v>
      </c>
      <c r="C43" s="53">
        <v>1108673</v>
      </c>
      <c r="D43" s="9">
        <f t="shared" si="0"/>
        <v>77.4574312598335</v>
      </c>
      <c r="E43" s="53">
        <v>315720</v>
      </c>
      <c r="F43" s="9">
        <f t="shared" si="1"/>
        <v>22.05777555451845</v>
      </c>
      <c r="G43" s="53">
        <v>6023</v>
      </c>
      <c r="H43" s="9">
        <f t="shared" si="2"/>
        <v>0.4207968521628805</v>
      </c>
      <c r="I43" s="53">
        <v>234</v>
      </c>
      <c r="J43" s="9">
        <f t="shared" si="3"/>
        <v>0.01634840833573203</v>
      </c>
      <c r="K43" s="53">
        <v>682</v>
      </c>
      <c r="L43" s="9">
        <f t="shared" si="4"/>
        <v>0.04764792514944122</v>
      </c>
      <c r="M43" s="48">
        <f t="shared" si="5"/>
        <v>1431332</v>
      </c>
      <c r="N43" s="10">
        <f t="shared" si="6"/>
        <v>100.00000000000001</v>
      </c>
    </row>
    <row r="44" spans="1:14" ht="12">
      <c r="A44" s="1" t="s">
        <v>44</v>
      </c>
      <c r="B44" s="53">
        <v>807164</v>
      </c>
      <c r="C44" s="53">
        <v>780741</v>
      </c>
      <c r="D44" s="9">
        <f t="shared" si="0"/>
        <v>96.72643973219817</v>
      </c>
      <c r="E44" s="53">
        <v>23878</v>
      </c>
      <c r="F44" s="9">
        <f t="shared" si="1"/>
        <v>2.9582587925130457</v>
      </c>
      <c r="G44" s="53">
        <v>191</v>
      </c>
      <c r="H44" s="9">
        <f t="shared" si="2"/>
        <v>0.02366309696666353</v>
      </c>
      <c r="I44" s="53">
        <v>1752</v>
      </c>
      <c r="J44" s="9">
        <f t="shared" si="3"/>
        <v>0.21705626118112306</v>
      </c>
      <c r="K44" s="53">
        <v>602</v>
      </c>
      <c r="L44" s="9">
        <f t="shared" si="4"/>
        <v>0.07458211714100232</v>
      </c>
      <c r="M44" s="48">
        <f t="shared" si="5"/>
        <v>807164</v>
      </c>
      <c r="N44" s="10">
        <f t="shared" si="6"/>
        <v>100.00000000000001</v>
      </c>
    </row>
    <row r="45" spans="1:14" ht="12">
      <c r="A45" s="1" t="s">
        <v>45</v>
      </c>
      <c r="B45" s="53">
        <v>2106996</v>
      </c>
      <c r="C45" s="53">
        <v>1822747</v>
      </c>
      <c r="D45" s="9">
        <f t="shared" si="0"/>
        <v>86.50927671433642</v>
      </c>
      <c r="E45" s="53">
        <v>278315</v>
      </c>
      <c r="F45" s="9">
        <f t="shared" si="1"/>
        <v>13.209090097940384</v>
      </c>
      <c r="G45" s="53">
        <v>4099</v>
      </c>
      <c r="H45" s="9">
        <f t="shared" si="2"/>
        <v>0.19454237217346404</v>
      </c>
      <c r="I45" s="53">
        <v>263</v>
      </c>
      <c r="J45" s="9">
        <f t="shared" si="3"/>
        <v>0.012482225879878272</v>
      </c>
      <c r="K45" s="53">
        <v>1572</v>
      </c>
      <c r="L45" s="9">
        <f t="shared" si="4"/>
        <v>0.07460858966984275</v>
      </c>
      <c r="M45" s="48">
        <f t="shared" si="5"/>
        <v>2106996</v>
      </c>
      <c r="N45" s="10">
        <f t="shared" si="6"/>
        <v>99.99999999999999</v>
      </c>
    </row>
    <row r="46" spans="1:14" ht="12">
      <c r="A46" s="1" t="s">
        <v>46</v>
      </c>
      <c r="B46" s="53">
        <v>1361280</v>
      </c>
      <c r="C46" s="53">
        <v>1198925</v>
      </c>
      <c r="D46" s="9">
        <f t="shared" si="0"/>
        <v>88.07335742830278</v>
      </c>
      <c r="E46" s="53">
        <v>159308</v>
      </c>
      <c r="F46" s="9">
        <f t="shared" si="1"/>
        <v>11.702809120827457</v>
      </c>
      <c r="G46" s="53">
        <v>1454</v>
      </c>
      <c r="H46" s="9">
        <f t="shared" si="2"/>
        <v>0.10681123648330981</v>
      </c>
      <c r="I46" s="53">
        <v>624</v>
      </c>
      <c r="J46" s="9">
        <f t="shared" si="3"/>
        <v>0.045839210155148094</v>
      </c>
      <c r="K46" s="53">
        <v>969</v>
      </c>
      <c r="L46" s="9">
        <f t="shared" si="4"/>
        <v>0.07118300423131171</v>
      </c>
      <c r="M46" s="48">
        <f t="shared" si="5"/>
        <v>1361280</v>
      </c>
      <c r="N46" s="10">
        <f t="shared" si="6"/>
        <v>100.00000000000001</v>
      </c>
    </row>
    <row r="47" spans="1:14" ht="12">
      <c r="A47" s="1" t="s">
        <v>47</v>
      </c>
      <c r="B47" s="53">
        <v>2010643</v>
      </c>
      <c r="C47" s="53">
        <v>1477802</v>
      </c>
      <c r="D47" s="9">
        <f t="shared" si="0"/>
        <v>73.49897520345482</v>
      </c>
      <c r="E47" s="53">
        <v>517684</v>
      </c>
      <c r="F47" s="9">
        <f t="shared" si="1"/>
        <v>25.747186347849915</v>
      </c>
      <c r="G47" s="53">
        <v>365</v>
      </c>
      <c r="H47" s="9">
        <f t="shared" si="2"/>
        <v>0.018153396699463805</v>
      </c>
      <c r="I47" s="53">
        <v>13516</v>
      </c>
      <c r="J47" s="9">
        <f t="shared" si="3"/>
        <v>0.6722227665478158</v>
      </c>
      <c r="K47" s="53">
        <v>1276</v>
      </c>
      <c r="L47" s="9">
        <f t="shared" si="4"/>
        <v>0.06346228544798853</v>
      </c>
      <c r="M47" s="48">
        <f t="shared" si="5"/>
        <v>2010643</v>
      </c>
      <c r="N47" s="10">
        <f t="shared" si="6"/>
        <v>100</v>
      </c>
    </row>
    <row r="48" spans="1:14" ht="12">
      <c r="A48" s="1" t="s">
        <v>48</v>
      </c>
      <c r="B48" s="53">
        <v>1502126</v>
      </c>
      <c r="C48" s="53">
        <v>1437896</v>
      </c>
      <c r="D48" s="9">
        <f t="shared" si="0"/>
        <v>95.72406043168151</v>
      </c>
      <c r="E48" s="53">
        <v>63382</v>
      </c>
      <c r="F48" s="9">
        <f t="shared" si="1"/>
        <v>4.219486248157612</v>
      </c>
      <c r="G48" s="53">
        <v>200</v>
      </c>
      <c r="H48" s="9">
        <f t="shared" si="2"/>
        <v>0.013314462302097162</v>
      </c>
      <c r="I48" s="53">
        <v>340</v>
      </c>
      <c r="J48" s="9">
        <f t="shared" si="3"/>
        <v>0.022634585913565174</v>
      </c>
      <c r="K48" s="53">
        <v>308</v>
      </c>
      <c r="L48" s="9">
        <f t="shared" si="4"/>
        <v>0.020504271945229628</v>
      </c>
      <c r="M48" s="48">
        <f t="shared" si="5"/>
        <v>1502126</v>
      </c>
      <c r="N48" s="10">
        <f t="shared" si="6"/>
        <v>100</v>
      </c>
    </row>
    <row r="49" spans="1:14" ht="12">
      <c r="A49" s="1" t="s">
        <v>49</v>
      </c>
      <c r="B49" s="53">
        <v>369830</v>
      </c>
      <c r="C49" s="53">
        <v>287790</v>
      </c>
      <c r="D49" s="9">
        <f t="shared" si="0"/>
        <v>77.81683476191765</v>
      </c>
      <c r="E49" s="53">
        <v>81250</v>
      </c>
      <c r="F49" s="9">
        <f t="shared" si="1"/>
        <v>21.96955357867128</v>
      </c>
      <c r="G49" s="53">
        <v>263</v>
      </c>
      <c r="H49" s="9">
        <f t="shared" si="2"/>
        <v>0.07111375496849903</v>
      </c>
      <c r="I49" s="53">
        <v>170</v>
      </c>
      <c r="J49" s="9">
        <f t="shared" si="3"/>
        <v>0.04596706594921991</v>
      </c>
      <c r="K49" s="53">
        <v>357</v>
      </c>
      <c r="L49" s="9">
        <f t="shared" si="4"/>
        <v>0.09653083849336182</v>
      </c>
      <c r="M49" s="48">
        <f t="shared" si="5"/>
        <v>369830</v>
      </c>
      <c r="N49" s="10">
        <f t="shared" si="6"/>
        <v>100</v>
      </c>
    </row>
    <row r="50" spans="1:14" ht="12">
      <c r="A50" s="1" t="s">
        <v>50</v>
      </c>
      <c r="B50" s="53">
        <v>491917</v>
      </c>
      <c r="C50" s="53">
        <v>479654</v>
      </c>
      <c r="D50" s="9">
        <f t="shared" si="0"/>
        <v>97.50709977496203</v>
      </c>
      <c r="E50" s="53">
        <v>6299</v>
      </c>
      <c r="F50" s="9">
        <f t="shared" si="1"/>
        <v>1.2805005722510099</v>
      </c>
      <c r="G50" s="53">
        <v>5802</v>
      </c>
      <c r="H50" s="9">
        <f t="shared" si="2"/>
        <v>1.179467267852097</v>
      </c>
      <c r="I50" s="53">
        <v>38</v>
      </c>
      <c r="J50" s="9">
        <f t="shared" si="3"/>
        <v>0.007724880416818284</v>
      </c>
      <c r="K50" s="53">
        <v>124</v>
      </c>
      <c r="L50" s="9">
        <f t="shared" si="4"/>
        <v>0.02520750451803861</v>
      </c>
      <c r="M50" s="48">
        <f t="shared" si="5"/>
        <v>491917</v>
      </c>
      <c r="N50" s="10">
        <f t="shared" si="6"/>
        <v>100</v>
      </c>
    </row>
    <row r="51" spans="1:14" ht="12">
      <c r="A51" s="1" t="s">
        <v>51</v>
      </c>
      <c r="B51" s="53">
        <v>655720</v>
      </c>
      <c r="C51" s="53">
        <v>490915</v>
      </c>
      <c r="D51" s="9">
        <f t="shared" si="0"/>
        <v>74.86655889709021</v>
      </c>
      <c r="E51" s="53">
        <v>164286</v>
      </c>
      <c r="F51" s="9">
        <f t="shared" si="1"/>
        <v>25.05429146586958</v>
      </c>
      <c r="G51" s="53">
        <v>151</v>
      </c>
      <c r="H51" s="9">
        <f t="shared" si="2"/>
        <v>0.023028121759287503</v>
      </c>
      <c r="I51" s="53">
        <v>55</v>
      </c>
      <c r="J51" s="9">
        <f t="shared" si="3"/>
        <v>0.008387726468614654</v>
      </c>
      <c r="K51" s="53">
        <v>313</v>
      </c>
      <c r="L51" s="9">
        <f t="shared" si="4"/>
        <v>0.047733788812297936</v>
      </c>
      <c r="M51" s="48">
        <f t="shared" si="5"/>
        <v>655720</v>
      </c>
      <c r="N51" s="10">
        <f t="shared" si="6"/>
        <v>99.99999999999999</v>
      </c>
    </row>
    <row r="52" spans="1:14" ht="12">
      <c r="A52" s="1" t="s">
        <v>52</v>
      </c>
      <c r="B52" s="53">
        <v>1597178</v>
      </c>
      <c r="C52" s="53">
        <v>1247051</v>
      </c>
      <c r="D52" s="9">
        <f t="shared" si="0"/>
        <v>78.07839827495746</v>
      </c>
      <c r="E52" s="53">
        <v>342520</v>
      </c>
      <c r="F52" s="9">
        <f t="shared" si="1"/>
        <v>21.44532419054107</v>
      </c>
      <c r="G52" s="53">
        <v>4591</v>
      </c>
      <c r="H52" s="9">
        <f t="shared" si="2"/>
        <v>0.28744448020195623</v>
      </c>
      <c r="I52" s="53">
        <v>208</v>
      </c>
      <c r="J52" s="9">
        <f t="shared" si="3"/>
        <v>0.013022969262035916</v>
      </c>
      <c r="K52" s="53">
        <v>2808</v>
      </c>
      <c r="L52" s="9">
        <f t="shared" si="4"/>
        <v>0.17581008503748488</v>
      </c>
      <c r="M52" s="48">
        <f t="shared" si="5"/>
        <v>1597178</v>
      </c>
      <c r="N52" s="10">
        <f t="shared" si="6"/>
        <v>100.00000000000001</v>
      </c>
    </row>
    <row r="53" spans="2:14" ht="12">
      <c r="B53" s="53"/>
      <c r="C53" s="53"/>
      <c r="D53" s="9"/>
      <c r="E53" s="53"/>
      <c r="F53" s="9"/>
      <c r="G53" s="53"/>
      <c r="H53" s="9"/>
      <c r="I53" s="53"/>
      <c r="J53" s="9"/>
      <c r="K53" s="53"/>
      <c r="L53" s="9"/>
      <c r="M53" s="48"/>
      <c r="N53" s="10"/>
    </row>
    <row r="54" spans="1:14" ht="12">
      <c r="A54" s="1" t="s">
        <v>53</v>
      </c>
      <c r="B54" s="53">
        <v>2669287</v>
      </c>
      <c r="C54" s="53">
        <v>2472019</v>
      </c>
      <c r="D54" s="9">
        <f t="shared" si="0"/>
        <v>92.60971188186208</v>
      </c>
      <c r="E54" s="53">
        <v>187973</v>
      </c>
      <c r="F54" s="9">
        <f t="shared" si="1"/>
        <v>7.042067788139679</v>
      </c>
      <c r="G54" s="53">
        <v>2513</v>
      </c>
      <c r="H54" s="9">
        <f t="shared" si="2"/>
        <v>0.09414499077843634</v>
      </c>
      <c r="I54" s="53">
        <v>1749</v>
      </c>
      <c r="J54" s="9">
        <f t="shared" si="3"/>
        <v>0.0655231153487804</v>
      </c>
      <c r="K54" s="53">
        <v>5033</v>
      </c>
      <c r="L54" s="9">
        <f t="shared" si="4"/>
        <v>0.18855222387101875</v>
      </c>
      <c r="M54" s="48">
        <f t="shared" si="5"/>
        <v>2669287</v>
      </c>
      <c r="N54" s="10">
        <f t="shared" si="6"/>
        <v>99.99999999999999</v>
      </c>
    </row>
    <row r="55" spans="1:14" ht="12">
      <c r="A55" s="1" t="s">
        <v>54</v>
      </c>
      <c r="B55" s="53">
        <v>1171469</v>
      </c>
      <c r="C55" s="53">
        <v>1104415</v>
      </c>
      <c r="D55" s="9">
        <f t="shared" si="0"/>
        <v>94.27607559397644</v>
      </c>
      <c r="E55" s="53">
        <v>54894</v>
      </c>
      <c r="F55" s="9">
        <f t="shared" si="1"/>
        <v>4.685911449641433</v>
      </c>
      <c r="G55" s="53">
        <v>2775</v>
      </c>
      <c r="H55" s="9">
        <f t="shared" si="2"/>
        <v>0.23688206858226724</v>
      </c>
      <c r="I55" s="53">
        <v>438</v>
      </c>
      <c r="J55" s="9">
        <f t="shared" si="3"/>
        <v>0.037388953527579476</v>
      </c>
      <c r="K55" s="53">
        <v>8947</v>
      </c>
      <c r="L55" s="9">
        <f t="shared" si="4"/>
        <v>0.7637419342722684</v>
      </c>
      <c r="M55" s="48">
        <f t="shared" si="5"/>
        <v>1171469</v>
      </c>
      <c r="N55" s="10">
        <f t="shared" si="6"/>
        <v>100</v>
      </c>
    </row>
    <row r="56" spans="1:14" ht="12">
      <c r="A56" s="1" t="s">
        <v>55</v>
      </c>
      <c r="B56" s="53">
        <v>765011</v>
      </c>
      <c r="C56" s="53">
        <v>674584</v>
      </c>
      <c r="D56" s="9">
        <f t="shared" si="0"/>
        <v>88.17964709004184</v>
      </c>
      <c r="E56" s="53">
        <v>73193</v>
      </c>
      <c r="F56" s="9">
        <f t="shared" si="1"/>
        <v>9.567574845329021</v>
      </c>
      <c r="G56" s="53">
        <v>3331</v>
      </c>
      <c r="H56" s="9">
        <f t="shared" si="2"/>
        <v>0.43541857568061115</v>
      </c>
      <c r="I56" s="53">
        <v>1030</v>
      </c>
      <c r="J56" s="9">
        <f t="shared" si="3"/>
        <v>0.13463858689613611</v>
      </c>
      <c r="K56" s="53">
        <v>12873</v>
      </c>
      <c r="L56" s="9">
        <f t="shared" si="4"/>
        <v>1.6827209020523888</v>
      </c>
      <c r="M56" s="48">
        <f t="shared" si="5"/>
        <v>765011</v>
      </c>
      <c r="N56" s="10">
        <f t="shared" si="6"/>
        <v>100</v>
      </c>
    </row>
    <row r="57" spans="1:14" ht="12">
      <c r="A57" s="1" t="s">
        <v>56</v>
      </c>
      <c r="B57" s="53">
        <v>2148053</v>
      </c>
      <c r="C57" s="53">
        <v>1815313</v>
      </c>
      <c r="D57" s="9">
        <f t="shared" si="0"/>
        <v>84.50969319658313</v>
      </c>
      <c r="E57" s="53">
        <v>268548</v>
      </c>
      <c r="F57" s="9">
        <f t="shared" si="1"/>
        <v>12.501926162901938</v>
      </c>
      <c r="G57" s="53">
        <v>11054</v>
      </c>
      <c r="H57" s="9">
        <f t="shared" si="2"/>
        <v>0.5146055520976437</v>
      </c>
      <c r="I57" s="53">
        <v>3004</v>
      </c>
      <c r="J57" s="9">
        <f t="shared" si="3"/>
        <v>0.139847573593389</v>
      </c>
      <c r="K57" s="53">
        <v>50134</v>
      </c>
      <c r="L57" s="9">
        <f t="shared" si="4"/>
        <v>2.3339275148238894</v>
      </c>
      <c r="M57" s="48">
        <f t="shared" si="5"/>
        <v>2148053</v>
      </c>
      <c r="N57" s="10">
        <f t="shared" si="6"/>
        <v>99.99999999999999</v>
      </c>
    </row>
    <row r="58" spans="1:14" ht="12">
      <c r="A58" s="1" t="s">
        <v>57</v>
      </c>
      <c r="B58" s="53">
        <v>1387761</v>
      </c>
      <c r="C58" s="53">
        <v>1255550</v>
      </c>
      <c r="D58" s="9">
        <f t="shared" si="0"/>
        <v>90.4730713717996</v>
      </c>
      <c r="E58" s="53">
        <v>117530</v>
      </c>
      <c r="F58" s="9">
        <f t="shared" si="1"/>
        <v>8.469037536002237</v>
      </c>
      <c r="G58" s="53">
        <v>8432</v>
      </c>
      <c r="H58" s="9">
        <f t="shared" si="2"/>
        <v>0.6075974177109748</v>
      </c>
      <c r="I58" s="53">
        <v>1162</v>
      </c>
      <c r="J58" s="9">
        <f t="shared" si="3"/>
        <v>0.08373199708018887</v>
      </c>
      <c r="K58" s="53">
        <v>5087</v>
      </c>
      <c r="L58" s="9">
        <f t="shared" si="4"/>
        <v>0.3665616774069887</v>
      </c>
      <c r="M58" s="48">
        <f t="shared" si="5"/>
        <v>1387761</v>
      </c>
      <c r="N58" s="10">
        <f t="shared" si="6"/>
        <v>100</v>
      </c>
    </row>
    <row r="59" spans="1:14" ht="12">
      <c r="A59" s="1" t="s">
        <v>58</v>
      </c>
      <c r="B59" s="53">
        <v>1919896</v>
      </c>
      <c r="C59" s="53">
        <v>1826245</v>
      </c>
      <c r="D59" s="9">
        <f t="shared" si="0"/>
        <v>95.12207952930784</v>
      </c>
      <c r="E59" s="53">
        <v>86458</v>
      </c>
      <c r="F59" s="9">
        <f t="shared" si="1"/>
        <v>4.50326476017451</v>
      </c>
      <c r="G59" s="53">
        <v>4229</v>
      </c>
      <c r="H59" s="9">
        <f t="shared" si="2"/>
        <v>0.2202723480855213</v>
      </c>
      <c r="I59" s="53">
        <v>1004</v>
      </c>
      <c r="J59" s="9">
        <f t="shared" si="3"/>
        <v>0.05229449928537796</v>
      </c>
      <c r="K59" s="53">
        <v>1960</v>
      </c>
      <c r="L59" s="9">
        <f t="shared" si="4"/>
        <v>0.10208886314675378</v>
      </c>
      <c r="M59" s="48">
        <f t="shared" si="5"/>
        <v>1919896</v>
      </c>
      <c r="N59" s="10">
        <f t="shared" si="6"/>
        <v>99.99999999999999</v>
      </c>
    </row>
    <row r="60" spans="1:14" ht="12">
      <c r="A60" s="1" t="s">
        <v>59</v>
      </c>
      <c r="B60" s="53">
        <v>1887015</v>
      </c>
      <c r="C60" s="53">
        <v>1748741</v>
      </c>
      <c r="D60" s="9">
        <f t="shared" si="0"/>
        <v>92.67234229722604</v>
      </c>
      <c r="E60" s="53">
        <v>107617</v>
      </c>
      <c r="F60" s="9">
        <f t="shared" si="1"/>
        <v>5.7030283278087355</v>
      </c>
      <c r="G60" s="53">
        <v>10191</v>
      </c>
      <c r="H60" s="9">
        <f t="shared" si="2"/>
        <v>0.5400593000055643</v>
      </c>
      <c r="I60" s="53">
        <v>658</v>
      </c>
      <c r="J60" s="9">
        <f t="shared" si="3"/>
        <v>0.03486988709681693</v>
      </c>
      <c r="K60" s="53">
        <v>19808</v>
      </c>
      <c r="L60" s="9">
        <f t="shared" si="4"/>
        <v>1.0497001878628416</v>
      </c>
      <c r="M60" s="48">
        <f t="shared" si="5"/>
        <v>1887015</v>
      </c>
      <c r="N60" s="10">
        <f t="shared" si="6"/>
        <v>100</v>
      </c>
    </row>
    <row r="61" spans="1:14" ht="12">
      <c r="A61" s="1" t="s">
        <v>60</v>
      </c>
      <c r="B61" s="53">
        <v>2263573</v>
      </c>
      <c r="C61" s="53">
        <v>2114864</v>
      </c>
      <c r="D61" s="9">
        <f t="shared" si="0"/>
        <v>93.43034220676779</v>
      </c>
      <c r="E61" s="53">
        <v>146032</v>
      </c>
      <c r="F61" s="9">
        <f t="shared" si="1"/>
        <v>6.451393438603483</v>
      </c>
      <c r="G61" s="53">
        <v>756</v>
      </c>
      <c r="H61" s="9">
        <f t="shared" si="2"/>
        <v>0.03339852525189159</v>
      </c>
      <c r="I61" s="53">
        <v>504</v>
      </c>
      <c r="J61" s="9">
        <f t="shared" si="3"/>
        <v>0.022265683501261062</v>
      </c>
      <c r="K61" s="53">
        <v>1417</v>
      </c>
      <c r="L61" s="9">
        <f t="shared" si="4"/>
        <v>0.0626001458755693</v>
      </c>
      <c r="M61" s="48">
        <f t="shared" si="5"/>
        <v>2263573</v>
      </c>
      <c r="N61" s="10">
        <f t="shared" si="6"/>
        <v>100</v>
      </c>
    </row>
    <row r="62" spans="2:14" ht="12">
      <c r="B62" s="53"/>
      <c r="C62" s="53"/>
      <c r="D62" s="9"/>
      <c r="E62" s="53"/>
      <c r="F62" s="9"/>
      <c r="G62" s="53"/>
      <c r="H62" s="9"/>
      <c r="I62" s="53"/>
      <c r="J62" s="9"/>
      <c r="K62" s="53"/>
      <c r="L62" s="9"/>
      <c r="M62" s="48"/>
      <c r="N62" s="10"/>
    </row>
    <row r="63" spans="1:14" ht="12">
      <c r="A63" s="1" t="s">
        <v>61</v>
      </c>
      <c r="B63" s="53">
        <v>2260131</v>
      </c>
      <c r="C63" s="53">
        <v>1732239</v>
      </c>
      <c r="D63" s="9">
        <f t="shared" si="0"/>
        <v>76.64330076442471</v>
      </c>
      <c r="E63" s="53">
        <v>465229</v>
      </c>
      <c r="F63" s="9">
        <f t="shared" si="1"/>
        <v>20.584160829615627</v>
      </c>
      <c r="G63" s="53">
        <v>18051</v>
      </c>
      <c r="H63" s="9">
        <f t="shared" si="2"/>
        <v>0.7986705195406815</v>
      </c>
      <c r="I63" s="53">
        <v>2551</v>
      </c>
      <c r="J63" s="9">
        <f t="shared" si="3"/>
        <v>0.11286956375537525</v>
      </c>
      <c r="K63" s="53">
        <v>42061</v>
      </c>
      <c r="L63" s="9">
        <f t="shared" si="4"/>
        <v>1.8609983226635978</v>
      </c>
      <c r="M63" s="48">
        <f t="shared" si="5"/>
        <v>2260131</v>
      </c>
      <c r="N63" s="10">
        <f t="shared" si="6"/>
        <v>100</v>
      </c>
    </row>
    <row r="64" spans="1:14" ht="12">
      <c r="A64" s="1" t="s">
        <v>62</v>
      </c>
      <c r="B64" s="53">
        <v>1949274</v>
      </c>
      <c r="C64" s="53">
        <v>1779493</v>
      </c>
      <c r="D64" s="9">
        <f t="shared" si="0"/>
        <v>91.29003926590104</v>
      </c>
      <c r="E64" s="53">
        <v>151768</v>
      </c>
      <c r="F64" s="9">
        <f t="shared" si="1"/>
        <v>7.785873099420606</v>
      </c>
      <c r="G64" s="53">
        <v>4338</v>
      </c>
      <c r="H64" s="9">
        <f t="shared" si="2"/>
        <v>0.22254439345110025</v>
      </c>
      <c r="I64" s="53">
        <v>2526</v>
      </c>
      <c r="J64" s="9">
        <f t="shared" si="3"/>
        <v>0.12958670766654662</v>
      </c>
      <c r="K64" s="53">
        <v>11149</v>
      </c>
      <c r="L64" s="9">
        <f t="shared" si="4"/>
        <v>0.5719565335607001</v>
      </c>
      <c r="M64" s="48">
        <f t="shared" si="5"/>
        <v>1949274</v>
      </c>
      <c r="N64" s="10">
        <f t="shared" si="6"/>
        <v>99.99999999999999</v>
      </c>
    </row>
    <row r="65" spans="1:14" ht="12">
      <c r="A65" s="1" t="s">
        <v>63</v>
      </c>
      <c r="B65" s="53">
        <v>1603034</v>
      </c>
      <c r="C65" s="53">
        <v>1469161</v>
      </c>
      <c r="D65" s="9">
        <f t="shared" si="0"/>
        <v>91.64877351322555</v>
      </c>
      <c r="E65" s="53">
        <v>123446</v>
      </c>
      <c r="F65" s="9">
        <f t="shared" si="1"/>
        <v>7.700772410316937</v>
      </c>
      <c r="G65" s="53">
        <v>2695</v>
      </c>
      <c r="H65" s="9">
        <f t="shared" si="2"/>
        <v>0.16811870490582234</v>
      </c>
      <c r="I65" s="53">
        <v>2398</v>
      </c>
      <c r="J65" s="9">
        <f t="shared" si="3"/>
        <v>0.14959133742640518</v>
      </c>
      <c r="K65" s="53">
        <v>5334</v>
      </c>
      <c r="L65" s="9">
        <f t="shared" si="4"/>
        <v>0.3327440341252899</v>
      </c>
      <c r="M65" s="48">
        <f t="shared" si="5"/>
        <v>1603034</v>
      </c>
      <c r="N65" s="10">
        <f t="shared" si="6"/>
        <v>99.99999999999999</v>
      </c>
    </row>
    <row r="66" spans="1:14" ht="12">
      <c r="A66" s="1" t="s">
        <v>64</v>
      </c>
      <c r="B66" s="53">
        <v>953460</v>
      </c>
      <c r="C66" s="53">
        <v>792843</v>
      </c>
      <c r="D66" s="9">
        <f t="shared" si="0"/>
        <v>83.15430117676672</v>
      </c>
      <c r="E66" s="53">
        <v>157149</v>
      </c>
      <c r="F66" s="9">
        <f t="shared" si="1"/>
        <v>16.481970926939777</v>
      </c>
      <c r="G66" s="53">
        <v>1195</v>
      </c>
      <c r="H66" s="9">
        <f t="shared" si="2"/>
        <v>0.1253329977135905</v>
      </c>
      <c r="I66" s="53">
        <v>452</v>
      </c>
      <c r="J66" s="9">
        <f t="shared" si="3"/>
        <v>0.0474062886749313</v>
      </c>
      <c r="K66" s="53">
        <v>1821</v>
      </c>
      <c r="L66" s="9">
        <f t="shared" si="4"/>
        <v>0.19098860990497765</v>
      </c>
      <c r="M66" s="48">
        <f t="shared" si="5"/>
        <v>953460</v>
      </c>
      <c r="N66" s="10">
        <f t="shared" si="6"/>
        <v>100</v>
      </c>
    </row>
    <row r="67" spans="1:14" ht="12">
      <c r="A67" s="1" t="s">
        <v>65</v>
      </c>
      <c r="B67" s="53">
        <v>1348762</v>
      </c>
      <c r="C67" s="53">
        <v>1114600</v>
      </c>
      <c r="D67" s="9">
        <f t="shared" si="0"/>
        <v>82.63874575351322</v>
      </c>
      <c r="E67" s="53">
        <v>231631</v>
      </c>
      <c r="F67" s="9">
        <f t="shared" si="1"/>
        <v>17.173600679734452</v>
      </c>
      <c r="G67" s="53">
        <v>806</v>
      </c>
      <c r="H67" s="9">
        <f t="shared" si="2"/>
        <v>0.05975850446557658</v>
      </c>
      <c r="I67" s="53">
        <v>328</v>
      </c>
      <c r="J67" s="9">
        <f t="shared" si="3"/>
        <v>0.02431859735075573</v>
      </c>
      <c r="K67" s="53">
        <v>1397</v>
      </c>
      <c r="L67" s="9">
        <f t="shared" si="4"/>
        <v>0.10357646493599315</v>
      </c>
      <c r="M67" s="48">
        <f t="shared" si="5"/>
        <v>1348762</v>
      </c>
      <c r="N67" s="10">
        <f t="shared" si="6"/>
        <v>100</v>
      </c>
    </row>
    <row r="68" spans="1:14" ht="12">
      <c r="A68" s="1" t="s">
        <v>66</v>
      </c>
      <c r="B68" s="53">
        <v>712024</v>
      </c>
      <c r="C68" s="53">
        <v>582398</v>
      </c>
      <c r="D68" s="9">
        <f t="shared" si="0"/>
        <v>81.7947147848949</v>
      </c>
      <c r="E68" s="53">
        <v>126889</v>
      </c>
      <c r="F68" s="9">
        <f t="shared" si="1"/>
        <v>17.820888059953035</v>
      </c>
      <c r="G68" s="53">
        <v>1772</v>
      </c>
      <c r="H68" s="9">
        <f t="shared" si="2"/>
        <v>0.24886801568486458</v>
      </c>
      <c r="I68" s="53">
        <v>112</v>
      </c>
      <c r="J68" s="9">
        <f t="shared" si="3"/>
        <v>0.015729806860442907</v>
      </c>
      <c r="K68" s="53">
        <v>853</v>
      </c>
      <c r="L68" s="9">
        <f t="shared" si="4"/>
        <v>0.11979933260676606</v>
      </c>
      <c r="M68" s="48">
        <f t="shared" si="5"/>
        <v>712024</v>
      </c>
      <c r="N68" s="10">
        <f t="shared" si="6"/>
        <v>100</v>
      </c>
    </row>
    <row r="69" spans="1:14" ht="12">
      <c r="A69" s="1" t="s">
        <v>67</v>
      </c>
      <c r="B69" s="53">
        <v>2160346</v>
      </c>
      <c r="C69" s="53">
        <v>1935622</v>
      </c>
      <c r="D69" s="9">
        <f t="shared" si="0"/>
        <v>89.59777739306574</v>
      </c>
      <c r="E69" s="53">
        <v>207072</v>
      </c>
      <c r="F69" s="9">
        <f t="shared" si="1"/>
        <v>9.585131270639055</v>
      </c>
      <c r="G69" s="53">
        <v>5353</v>
      </c>
      <c r="H69" s="9">
        <f t="shared" si="2"/>
        <v>0.24778438268684738</v>
      </c>
      <c r="I69" s="53">
        <v>2930</v>
      </c>
      <c r="J69" s="9">
        <f t="shared" si="3"/>
        <v>0.13562642280449522</v>
      </c>
      <c r="K69" s="53">
        <v>9369</v>
      </c>
      <c r="L69" s="9">
        <f t="shared" si="4"/>
        <v>0.433680530803862</v>
      </c>
      <c r="M69" s="48">
        <f t="shared" si="5"/>
        <v>2160346</v>
      </c>
      <c r="N69" s="10">
        <f t="shared" si="6"/>
        <v>99.99999999999999</v>
      </c>
    </row>
    <row r="70" spans="1:14" ht="12">
      <c r="A70" s="1" t="s">
        <v>68</v>
      </c>
      <c r="B70" s="53">
        <v>1010948</v>
      </c>
      <c r="C70" s="53">
        <v>757951</v>
      </c>
      <c r="D70" s="9">
        <f aca="true" t="shared" si="7" ref="D70:D75">C70/B70*100</f>
        <v>74.97428156542176</v>
      </c>
      <c r="E70" s="53">
        <v>243088</v>
      </c>
      <c r="F70" s="9">
        <f aca="true" t="shared" si="8" ref="F70:F75">E70/B70*100</f>
        <v>24.04554932597918</v>
      </c>
      <c r="G70" s="53">
        <v>5449</v>
      </c>
      <c r="H70" s="9">
        <f aca="true" t="shared" si="9" ref="H70:H75">G70/B70*100</f>
        <v>0.538999038526215</v>
      </c>
      <c r="I70" s="53">
        <v>457</v>
      </c>
      <c r="J70" s="9">
        <f aca="true" t="shared" si="10" ref="J70:J75">I70/B70*100</f>
        <v>0.045205094624055836</v>
      </c>
      <c r="K70" s="53">
        <v>4003</v>
      </c>
      <c r="L70" s="9">
        <f t="shared" si="4"/>
        <v>0.3959649754487867</v>
      </c>
      <c r="M70" s="48">
        <f t="shared" si="5"/>
        <v>1010948</v>
      </c>
      <c r="N70" s="10">
        <f t="shared" si="6"/>
        <v>100</v>
      </c>
    </row>
    <row r="71" spans="2:14" ht="12">
      <c r="B71" s="53"/>
      <c r="C71" s="53"/>
      <c r="D71" s="9"/>
      <c r="E71" s="53"/>
      <c r="F71" s="9"/>
      <c r="G71" s="53"/>
      <c r="H71" s="9"/>
      <c r="I71" s="53"/>
      <c r="J71" s="9"/>
      <c r="K71" s="53"/>
      <c r="L71" s="9"/>
      <c r="M71" s="48"/>
      <c r="N71" s="10"/>
    </row>
    <row r="72" spans="1:14" ht="12">
      <c r="A72" s="1" t="s">
        <v>69</v>
      </c>
      <c r="B72" s="53">
        <v>1526609</v>
      </c>
      <c r="C72" s="53">
        <v>1224853</v>
      </c>
      <c r="D72" s="9">
        <f t="shared" si="7"/>
        <v>80.23357650845765</v>
      </c>
      <c r="E72" s="53">
        <v>291860</v>
      </c>
      <c r="F72" s="9">
        <f t="shared" si="8"/>
        <v>19.118189398857204</v>
      </c>
      <c r="G72" s="53">
        <v>2050</v>
      </c>
      <c r="H72" s="9">
        <f t="shared" si="9"/>
        <v>0.13428454830280706</v>
      </c>
      <c r="I72" s="53">
        <v>629</v>
      </c>
      <c r="J72" s="9">
        <f t="shared" si="10"/>
        <v>0.04120242969876373</v>
      </c>
      <c r="K72" s="53">
        <v>7217</v>
      </c>
      <c r="L72" s="9">
        <f>K72/B72*100</f>
        <v>0.47274711468358954</v>
      </c>
      <c r="M72" s="48">
        <f aca="true" t="shared" si="11" ref="M72:N75">C72+E72+G72+I72+K72</f>
        <v>1526609</v>
      </c>
      <c r="N72" s="10">
        <f t="shared" si="11"/>
        <v>99.99999999999999</v>
      </c>
    </row>
    <row r="73" spans="1:14" ht="12">
      <c r="A73" s="1" t="s">
        <v>70</v>
      </c>
      <c r="B73" s="53">
        <v>1376566</v>
      </c>
      <c r="C73" s="53">
        <v>971718</v>
      </c>
      <c r="D73" s="9">
        <f t="shared" si="7"/>
        <v>70.59000440225896</v>
      </c>
      <c r="E73" s="53">
        <v>389721</v>
      </c>
      <c r="F73" s="9">
        <f t="shared" si="8"/>
        <v>28.311101683464507</v>
      </c>
      <c r="G73" s="53">
        <v>510</v>
      </c>
      <c r="H73" s="9">
        <f t="shared" si="9"/>
        <v>0.03704871397375789</v>
      </c>
      <c r="I73" s="53">
        <v>12651</v>
      </c>
      <c r="J73" s="9">
        <f t="shared" si="10"/>
        <v>0.919026040160806</v>
      </c>
      <c r="K73" s="53">
        <v>1966</v>
      </c>
      <c r="L73" s="9">
        <f>K73/B73*100</f>
        <v>0.1428191601419765</v>
      </c>
      <c r="M73" s="48">
        <f t="shared" si="11"/>
        <v>1376566</v>
      </c>
      <c r="N73" s="10">
        <f t="shared" si="11"/>
        <v>100</v>
      </c>
    </row>
    <row r="74" spans="1:14" ht="12">
      <c r="A74" s="1" t="s">
        <v>71</v>
      </c>
      <c r="B74" s="53">
        <v>1708563</v>
      </c>
      <c r="C74" s="53">
        <v>1428729</v>
      </c>
      <c r="D74" s="9">
        <f t="shared" si="7"/>
        <v>83.62167505675822</v>
      </c>
      <c r="E74" s="53">
        <v>272545</v>
      </c>
      <c r="F74" s="9">
        <f t="shared" si="8"/>
        <v>15.951709126324284</v>
      </c>
      <c r="G74" s="53">
        <v>3461</v>
      </c>
      <c r="H74" s="9">
        <f t="shared" si="9"/>
        <v>0.20256788892186006</v>
      </c>
      <c r="I74" s="53">
        <v>957</v>
      </c>
      <c r="J74" s="9">
        <f t="shared" si="10"/>
        <v>0.056011981998907855</v>
      </c>
      <c r="K74" s="53">
        <v>2871</v>
      </c>
      <c r="L74" s="9">
        <f>K74/B74*100</f>
        <v>0.16803594599672358</v>
      </c>
      <c r="M74" s="48">
        <f t="shared" si="11"/>
        <v>1708563</v>
      </c>
      <c r="N74" s="10">
        <f t="shared" si="11"/>
        <v>100</v>
      </c>
    </row>
    <row r="75" spans="1:14" ht="12">
      <c r="A75" s="1" t="s">
        <v>72</v>
      </c>
      <c r="B75" s="53">
        <v>2153301</v>
      </c>
      <c r="C75" s="53">
        <v>1980175</v>
      </c>
      <c r="D75" s="9">
        <f t="shared" si="7"/>
        <v>91.95997215438064</v>
      </c>
      <c r="E75" s="53">
        <v>167966</v>
      </c>
      <c r="F75" s="9">
        <f t="shared" si="8"/>
        <v>7.800395764456525</v>
      </c>
      <c r="G75" s="53">
        <v>1890</v>
      </c>
      <c r="H75" s="9">
        <f t="shared" si="9"/>
        <v>0.087772215774757</v>
      </c>
      <c r="I75" s="53">
        <v>587</v>
      </c>
      <c r="J75" s="9">
        <f t="shared" si="10"/>
        <v>0.027260471248562092</v>
      </c>
      <c r="K75" s="53">
        <v>2683</v>
      </c>
      <c r="L75" s="9">
        <f>K75/B75*100</f>
        <v>0.12459939413950953</v>
      </c>
      <c r="M75" s="48">
        <f t="shared" si="11"/>
        <v>2153301</v>
      </c>
      <c r="N75" s="10">
        <f t="shared" si="11"/>
        <v>100</v>
      </c>
    </row>
    <row r="76" spans="2:14" ht="12">
      <c r="B76" s="29"/>
      <c r="C76" s="29"/>
      <c r="D76" s="8"/>
      <c r="E76" s="29"/>
      <c r="F76" s="8"/>
      <c r="G76" s="29"/>
      <c r="H76" s="8"/>
      <c r="I76" s="29"/>
      <c r="J76" s="8"/>
      <c r="K76" s="29"/>
      <c r="L76" s="8"/>
      <c r="M76" s="29"/>
      <c r="N76" s="8"/>
    </row>
    <row r="77" spans="1:14" ht="12">
      <c r="A77" s="7" t="s">
        <v>0</v>
      </c>
      <c r="B77" s="28">
        <f>SUM(B6:B75)</f>
        <v>105960338</v>
      </c>
      <c r="C77" s="28">
        <f>SUM(C6:C75)</f>
        <v>93560297</v>
      </c>
      <c r="D77" s="15">
        <f>C77/B77*100</f>
        <v>88.29746937953331</v>
      </c>
      <c r="E77" s="28">
        <f>SUM(E6:E75)</f>
        <v>11138860</v>
      </c>
      <c r="F77" s="15">
        <f>E77/B77*100</f>
        <v>10.512291872832643</v>
      </c>
      <c r="G77" s="28">
        <f>SUM(G6:G75)</f>
        <v>321283</v>
      </c>
      <c r="H77" s="15">
        <f>G77/B77*100</f>
        <v>0.3032106220725721</v>
      </c>
      <c r="I77" s="28">
        <f>SUM(I6:I75)</f>
        <v>650048</v>
      </c>
      <c r="J77" s="15">
        <f>I77/B77*100</f>
        <v>0.6134823767738453</v>
      </c>
      <c r="K77" s="28">
        <f>SUM(K6:K75)</f>
        <v>289850</v>
      </c>
      <c r="L77" s="15">
        <f>K77/B77*100</f>
        <v>0.27354574878762655</v>
      </c>
      <c r="M77" s="50">
        <f>C77+E77+G77+I77+K77</f>
        <v>105960338</v>
      </c>
      <c r="N77" s="16">
        <f>D77+F77+H77+J77+L77</f>
        <v>100</v>
      </c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50" zoomScaleNormal="150" workbookViewId="0" topLeftCell="A1">
      <pane ySplit="5" topLeftCell="BM6" activePane="bottomLeft" state="frozen"/>
      <selection pane="topLeft" activeCell="A1" sqref="A1"/>
      <selection pane="bottomLeft" activeCell="L27" sqref="L27"/>
    </sheetView>
  </sheetViews>
  <sheetFormatPr defaultColWidth="11.421875" defaultRowHeight="12.75"/>
  <cols>
    <col min="1" max="1" width="16.140625" style="0" customWidth="1"/>
    <col min="2" max="2" width="11.8515625" style="0" customWidth="1"/>
    <col min="3" max="3" width="10.421875" style="0" customWidth="1"/>
    <col min="4" max="4" width="12.140625" style="0" customWidth="1"/>
    <col min="5" max="5" width="10.28125" style="0" customWidth="1"/>
    <col min="6" max="6" width="12.00390625" style="0" customWidth="1"/>
    <col min="7" max="7" width="10.7109375" style="0" customWidth="1"/>
    <col min="8" max="8" width="12.140625" style="0" customWidth="1"/>
    <col min="9" max="9" width="11.28125" style="0" customWidth="1"/>
    <col min="10" max="10" width="12.00390625" style="0" customWidth="1"/>
    <col min="11" max="11" width="11.28125" style="0" customWidth="1"/>
    <col min="12" max="12" width="9.28125" style="0" bestFit="1" customWidth="1"/>
    <col min="13" max="13" width="7.28125" style="0" bestFit="1" customWidth="1"/>
  </cols>
  <sheetData>
    <row r="1" spans="1:7" ht="12">
      <c r="A1" s="1" t="s">
        <v>74</v>
      </c>
      <c r="F1" s="22"/>
      <c r="G1" s="22"/>
    </row>
    <row r="2" ht="12">
      <c r="A2" s="1" t="s">
        <v>108</v>
      </c>
    </row>
    <row r="3" ht="12">
      <c r="A3" s="3" t="s">
        <v>77</v>
      </c>
    </row>
    <row r="5" spans="1:11" ht="21.75">
      <c r="A5" s="2" t="s">
        <v>12</v>
      </c>
      <c r="B5" s="39" t="s">
        <v>93</v>
      </c>
      <c r="C5" s="41" t="s">
        <v>97</v>
      </c>
      <c r="D5" s="39" t="s">
        <v>102</v>
      </c>
      <c r="E5" s="41" t="s">
        <v>98</v>
      </c>
      <c r="F5" s="39" t="s">
        <v>94</v>
      </c>
      <c r="G5" s="41" t="s">
        <v>99</v>
      </c>
      <c r="H5" s="39" t="s">
        <v>95</v>
      </c>
      <c r="I5" s="41" t="s">
        <v>100</v>
      </c>
      <c r="J5" s="39" t="s">
        <v>96</v>
      </c>
      <c r="K5" s="41" t="s">
        <v>101</v>
      </c>
    </row>
    <row r="6" spans="1:11" ht="12">
      <c r="A6" s="1" t="s">
        <v>5</v>
      </c>
      <c r="B6" s="29">
        <f>SUM('2011'!C6-'2001'!C6)</f>
        <v>-14666</v>
      </c>
      <c r="C6" s="42">
        <f>SUM('2011'!C6/100*103.977033334-'2001'!C6)</f>
        <v>66468.97980293399</v>
      </c>
      <c r="D6" s="54">
        <f>SUM('2011'!E6-'2001'!E6)</f>
        <v>-14936</v>
      </c>
      <c r="E6" s="42">
        <f>SUM('2011'!E6/100*103.977033334-'2001'!E6)</f>
        <v>-4130.16180952196</v>
      </c>
      <c r="F6" s="29">
        <f>SUM('2011'!G6-'2001'!G6)</f>
        <v>-990</v>
      </c>
      <c r="G6" s="42">
        <f>SUM('2011'!G6+J7+J6+J3-'2001'!G6)</f>
        <v>-46</v>
      </c>
      <c r="H6" s="29">
        <f>SUM('2011'!I6-'2001'!I6)</f>
        <v>-306</v>
      </c>
      <c r="I6" s="42">
        <f>SUM('2011'!I6/100*103.977033334-'2001'!I6)</f>
        <v>-297.0516749985</v>
      </c>
      <c r="J6" s="29">
        <f>SUM('2001'!K6-'2011'!K6)</f>
        <v>759</v>
      </c>
      <c r="K6" s="42">
        <f>SUM('2001'!K6/100*103.977033334-'2011'!K6)</f>
        <v>791.73098433882</v>
      </c>
    </row>
    <row r="7" spans="1:11" ht="12">
      <c r="A7" s="1" t="s">
        <v>6</v>
      </c>
      <c r="B7" s="29">
        <f>SUM('2011'!C7-'2001'!C7)</f>
        <v>85037</v>
      </c>
      <c r="C7" s="42">
        <f>SUM('2011'!C7/100*103.977033334-'2001'!C7)</f>
        <v>153262.88753377018</v>
      </c>
      <c r="D7" s="54">
        <f>SUM('2011'!E7-'2001'!E7)</f>
        <v>-11113</v>
      </c>
      <c r="E7" s="42">
        <f>SUM('2011'!E7/100*103.977033334-'2001'!E7)</f>
        <v>-8680.566872258918</v>
      </c>
      <c r="F7" s="29">
        <f>SUM('2011'!G7-'2001'!G7)</f>
        <v>-28</v>
      </c>
      <c r="G7" s="42">
        <f>SUM('2011'!G7/100*103.977033334-'2001'!G7)</f>
        <v>-25.17630633286001</v>
      </c>
      <c r="H7" s="29">
        <f>SUM('2011'!I7-'2001'!I7)</f>
        <v>-33</v>
      </c>
      <c r="I7" s="42">
        <f>SUM('2011'!I7/100*103.977033334-'2001'!I7)</f>
        <v>-31.608038333100005</v>
      </c>
      <c r="J7" s="29">
        <f>SUM('2001'!K7-'2011'!K7)</f>
        <v>185</v>
      </c>
      <c r="K7" s="42">
        <f>SUM('2001'!K7/100*103.977033334-'2011'!K7)</f>
        <v>193.55062166809998</v>
      </c>
    </row>
    <row r="8" spans="1:11" ht="12">
      <c r="A8" s="1" t="s">
        <v>7</v>
      </c>
      <c r="B8" s="29">
        <f>SUM('2011'!C8-'2001'!C8)</f>
        <v>-6835</v>
      </c>
      <c r="C8" s="42">
        <f>SUM('2011'!C8/100*103.977033334-'2001'!C8)</f>
        <v>17574.042087425012</v>
      </c>
      <c r="D8" s="54">
        <f>SUM('2011'!E8-'2001'!E8)</f>
        <v>-4755</v>
      </c>
      <c r="E8" s="42">
        <f>SUM('2011'!E8/100*103.977033334-'2001'!E8)</f>
        <v>-2027.8687022095255</v>
      </c>
      <c r="F8" s="29">
        <f>SUM('2011'!G8-'2001'!G8)</f>
        <v>-39</v>
      </c>
      <c r="G8" s="42">
        <f>SUM('2011'!G8/100*103.977033334-'2001'!G8)</f>
        <v>-34.824114999299994</v>
      </c>
      <c r="H8" s="29">
        <f>SUM('2011'!I8-'2001'!I8)</f>
        <v>104</v>
      </c>
      <c r="I8" s="42">
        <f>SUM('2011'!I8/100*103.977033334-'2001'!I8)</f>
        <v>111.7552150013</v>
      </c>
      <c r="J8" s="29">
        <f>SUM('2001'!K8-'2011'!K8)</f>
        <v>37</v>
      </c>
      <c r="K8" s="42">
        <f>SUM('2001'!K8/100*103.977033334-'2011'!K8)</f>
        <v>40.34070800056</v>
      </c>
    </row>
    <row r="9" spans="1:11" ht="12">
      <c r="A9" s="1" t="s">
        <v>9</v>
      </c>
      <c r="B9" s="29">
        <f>SUM('2011'!C9-'2001'!C9)</f>
        <v>21943</v>
      </c>
      <c r="C9" s="42">
        <f>SUM('2011'!C9/100*103.977033334-'2001'!C9)</f>
        <v>58766.15278783941</v>
      </c>
      <c r="D9" s="54">
        <f>SUM('2011'!E9-'2001'!E9)</f>
        <v>-19603</v>
      </c>
      <c r="E9" s="42">
        <f>SUM('2011'!E9/100*103.977033334-'2001'!E9)</f>
        <v>-12171.316660420882</v>
      </c>
      <c r="F9" s="29">
        <f>SUM('2011'!G9-'2001'!G9)</f>
        <v>21</v>
      </c>
      <c r="G9" s="42">
        <f>SUM('2011'!G9/100*103.977033334-'2001'!G9)</f>
        <v>29.590392001440023</v>
      </c>
      <c r="H9" s="29">
        <f>SUM('2011'!I9-'2001'!I9)</f>
        <v>50</v>
      </c>
      <c r="I9" s="42">
        <f>SUM('2011'!I9/100*103.977033334-'2001'!I9)</f>
        <v>58.35177000140001</v>
      </c>
      <c r="J9" s="29">
        <f>SUM('2001'!K9-'2011'!K9)</f>
        <v>127</v>
      </c>
      <c r="K9" s="42">
        <f>SUM('2001'!K9/100*103.977033334-'2011'!K9)</f>
        <v>134.87452600132</v>
      </c>
    </row>
    <row r="10" spans="1:11" ht="12">
      <c r="A10" s="1" t="s">
        <v>10</v>
      </c>
      <c r="B10" s="29">
        <f>SUM('2011'!C10-'2001'!C10)</f>
        <v>45282</v>
      </c>
      <c r="C10" s="42">
        <f>SUM('2011'!C10/100*103.977033334-'2001'!C10)</f>
        <v>77999.14426281769</v>
      </c>
      <c r="D10" s="54">
        <f>SUM('2011'!E10-'2001'!E10)</f>
        <v>-768</v>
      </c>
      <c r="E10" s="42">
        <f>SUM('2011'!E10/100*103.977033334-'2001'!E10)</f>
        <v>1963.346953124521</v>
      </c>
      <c r="F10" s="29">
        <f>SUM('2011'!G10-'2001'!G10)</f>
        <v>-19</v>
      </c>
      <c r="G10" s="42">
        <f>SUM('2011'!G10/100*103.977033334-'2001'!G10)</f>
        <v>-7.744995664779992</v>
      </c>
      <c r="H10" s="29">
        <f>SUM('2011'!I10-'2001'!I10)</f>
        <v>-207</v>
      </c>
      <c r="I10" s="42">
        <f>SUM('2011'!I10/100*103.977033334-'2001'!I10)</f>
        <v>-163.37194432601996</v>
      </c>
      <c r="J10" s="29">
        <f>SUM('2001'!K10-'2011'!K10)</f>
        <v>61</v>
      </c>
      <c r="K10" s="42">
        <f>SUM('2001'!K10/100*103.977033334-'2011'!K10)</f>
        <v>66.24968400088</v>
      </c>
    </row>
    <row r="11" spans="1:11" ht="12">
      <c r="A11" s="1" t="s">
        <v>11</v>
      </c>
      <c r="B11" s="29">
        <f>SUM('2011'!C11-'2001'!C11)</f>
        <v>77633</v>
      </c>
      <c r="C11" s="42">
        <f>SUM('2011'!C11/100*103.977033334-'2001'!C11)</f>
        <v>134448.93797985744</v>
      </c>
      <c r="D11" s="54">
        <f>SUM('2011'!E11-'2001'!E11)</f>
        <v>-2397</v>
      </c>
      <c r="E11" s="42">
        <f>SUM('2011'!E11/100*103.977033334-'2001'!E11)</f>
        <v>1798.6110860366462</v>
      </c>
      <c r="F11" s="29">
        <f>SUM('2011'!G11-'2001'!G11)</f>
        <v>-46</v>
      </c>
      <c r="G11" s="42">
        <f>SUM('2011'!G11/100*103.977033334-'2001'!G11)</f>
        <v>-32.27923499769997</v>
      </c>
      <c r="H11" s="29">
        <f>SUM('2011'!I11-'2001'!I11)</f>
        <v>17</v>
      </c>
      <c r="I11" s="42">
        <f>SUM('2011'!I11/100*103.977033334-'2001'!I11)</f>
        <v>70.88880167570005</v>
      </c>
      <c r="J11" s="29">
        <f>SUM('2001'!K11-'2011'!K11)</f>
        <v>734</v>
      </c>
      <c r="K11" s="42">
        <f>SUM('2001'!K11/100*103.977033334-'2011'!K11)</f>
        <v>765.45833367194</v>
      </c>
    </row>
    <row r="12" spans="2:11" ht="12">
      <c r="B12" s="29"/>
      <c r="C12" s="42"/>
      <c r="D12" s="54"/>
      <c r="E12" s="42"/>
      <c r="F12" s="29"/>
      <c r="G12" s="42"/>
      <c r="H12" s="29"/>
      <c r="I12" s="42"/>
      <c r="J12" s="29"/>
      <c r="K12" s="42"/>
    </row>
    <row r="13" spans="1:11" ht="12">
      <c r="A13" s="1" t="s">
        <v>13</v>
      </c>
      <c r="B13" s="29">
        <f>SUM('2011'!C13-'2001'!C13)</f>
        <v>50025</v>
      </c>
      <c r="C13" s="42">
        <f>SUM('2011'!C13/100*103.977033334-'2001'!C13)</f>
        <v>57863.21568698058</v>
      </c>
      <c r="D13" s="54">
        <f>SUM('2011'!E13-'2001'!E13)</f>
        <v>2341</v>
      </c>
      <c r="E13" s="42">
        <f>SUM('2011'!E13/100*103.977033334-'2001'!E13)</f>
        <v>2863.4628690875797</v>
      </c>
      <c r="F13" s="29">
        <f>SUM('2011'!G13-'2001'!G13)</f>
        <v>10787</v>
      </c>
      <c r="G13" s="42">
        <f>SUM('2011'!G13/100*103.977033334-'2001'!G13)</f>
        <v>12351.28652126222</v>
      </c>
      <c r="H13" s="29">
        <f>SUM('2011'!I13-'2001'!I13)</f>
        <v>19055</v>
      </c>
      <c r="I13" s="42">
        <f>SUM('2011'!I13/100*103.977033334-'2001'!I13)</f>
        <v>23948.819058153676</v>
      </c>
      <c r="J13" s="29">
        <f>SUM('2001'!K13-'2011'!K13)</f>
        <v>-8007</v>
      </c>
      <c r="K13" s="42">
        <f>SUM('2001'!K13/100*103.977033334-'2011'!K13)</f>
        <v>-7700.01279694854</v>
      </c>
    </row>
    <row r="14" spans="1:11" ht="12">
      <c r="A14" s="1" t="s">
        <v>14</v>
      </c>
      <c r="B14" s="29">
        <f>SUM('2011'!C14-'2001'!C14)</f>
        <v>432227</v>
      </c>
      <c r="C14" s="42">
        <f>SUM('2011'!C14/100*103.977033334-'2001'!C14)</f>
        <v>536735.8796541854</v>
      </c>
      <c r="D14" s="54">
        <f>SUM('2011'!E14-'2001'!E14)</f>
        <v>10056</v>
      </c>
      <c r="E14" s="42">
        <f>SUM('2011'!E14/100*103.977033334-'2001'!E14)</f>
        <v>18483.29386441264</v>
      </c>
      <c r="F14" s="29">
        <f>SUM('2011'!G14-'2001'!G14)</f>
        <v>202</v>
      </c>
      <c r="G14" s="42">
        <f>SUM('2011'!G14/100*103.977033334-'2001'!G14)</f>
        <v>217.47065966926</v>
      </c>
      <c r="H14" s="29">
        <f>SUM('2011'!I14-'2001'!I14)</f>
        <v>28</v>
      </c>
      <c r="I14" s="42">
        <f>SUM('2011'!I14/100*103.977033334-'2001'!I14)</f>
        <v>32.692899334119986</v>
      </c>
      <c r="J14" s="29">
        <f>SUM('2001'!K14-'2011'!K14)</f>
        <v>269</v>
      </c>
      <c r="K14" s="42">
        <f>SUM('2001'!K14/100*103.977033334-'2011'!K14)</f>
        <v>290.91345367034</v>
      </c>
    </row>
    <row r="15" spans="1:11" ht="12">
      <c r="A15" s="1" t="s">
        <v>15</v>
      </c>
      <c r="B15" s="29">
        <f>SUM('2011'!C15-'2001'!C15)</f>
        <v>144849</v>
      </c>
      <c r="C15" s="42">
        <f>SUM('2011'!C15/100*103.977033334-'2001'!C15)</f>
        <v>235097.66985046165</v>
      </c>
      <c r="D15" s="54">
        <f>SUM('2011'!E15-'2001'!E15)</f>
        <v>548</v>
      </c>
      <c r="E15" s="42">
        <f>SUM('2011'!E15/100*103.977033334-'2001'!E15)</f>
        <v>6336.611787970323</v>
      </c>
      <c r="F15" s="29">
        <f>SUM('2011'!G15-'2001'!G15)</f>
        <v>-116</v>
      </c>
      <c r="G15" s="42">
        <f>SUM('2011'!G15/100*103.977033334-'2001'!G15)</f>
        <v>-99.17714899717998</v>
      </c>
      <c r="H15" s="29">
        <f>SUM('2011'!I15-'2001'!I15)</f>
        <v>4</v>
      </c>
      <c r="I15" s="42">
        <f>SUM('2011'!I15/100*103.977033334-'2001'!I15)</f>
        <v>8.3747366674</v>
      </c>
      <c r="J15" s="29">
        <f>SUM('2001'!K15-'2011'!K15)</f>
        <v>496</v>
      </c>
      <c r="K15" s="42">
        <f>SUM('2001'!K15/100*103.977033334-'2011'!K15)</f>
        <v>543.08807467456</v>
      </c>
    </row>
    <row r="16" spans="1:11" ht="12">
      <c r="A16" s="1" t="s">
        <v>16</v>
      </c>
      <c r="B16" s="29">
        <f>SUM('2011'!C16-'2001'!C16)</f>
        <v>957261</v>
      </c>
      <c r="C16" s="42">
        <f>SUM('2011'!C16/100*103.977033334-'2001'!C16)</f>
        <v>1220487.1951531246</v>
      </c>
      <c r="D16" s="54">
        <f>SUM('2011'!E16-'2001'!E16)</f>
        <v>43749</v>
      </c>
      <c r="E16" s="42">
        <f>SUM('2011'!E16/100*103.977033334-'2001'!E16)</f>
        <v>78010.90355040994</v>
      </c>
      <c r="F16" s="29">
        <f>SUM('2011'!G16-'2001'!G16)</f>
        <v>-475</v>
      </c>
      <c r="G16" s="42">
        <f>SUM('2011'!G16/100*103.977033334-'2001'!G16)</f>
        <v>-177.35882528343973</v>
      </c>
      <c r="H16" s="29">
        <f>SUM('2011'!I16-'2001'!I16)</f>
        <v>2734</v>
      </c>
      <c r="I16" s="42">
        <f>SUM('2011'!I16/100*103.977033334-'2001'!I16)</f>
        <v>7552.9315204744635</v>
      </c>
      <c r="J16" s="29">
        <f>SUM('2001'!K16-'2011'!K16)</f>
        <v>-943</v>
      </c>
      <c r="K16" s="42">
        <f>SUM('2001'!K16/100*103.977033334-'2011'!K16)</f>
        <v>-680.3169482893009</v>
      </c>
    </row>
    <row r="17" spans="1:11" ht="12">
      <c r="A17" s="1" t="s">
        <v>17</v>
      </c>
      <c r="B17" s="29">
        <f>SUM('2011'!C17-'2001'!C17)</f>
        <v>775183</v>
      </c>
      <c r="C17" s="42">
        <f>SUM('2011'!C17/100*103.977033334-'2001'!C17)</f>
        <v>978942.7235374888</v>
      </c>
      <c r="D17" s="54">
        <f>SUM('2011'!E17-'2001'!E17)</f>
        <v>16363</v>
      </c>
      <c r="E17" s="42">
        <f>SUM('2011'!E17/100*103.977033334-'2001'!E17)</f>
        <v>26627.921886720695</v>
      </c>
      <c r="F17" s="29">
        <f>SUM('2011'!G17-'2001'!G17)</f>
        <v>40</v>
      </c>
      <c r="G17" s="42">
        <f>SUM('2011'!G17/100*103.977033334-'2001'!G17)</f>
        <v>57.65802800296001</v>
      </c>
      <c r="H17" s="29">
        <f>SUM('2011'!I17-'2001'!I17)</f>
        <v>757</v>
      </c>
      <c r="I17" s="42">
        <f>SUM('2011'!I17/100*103.977033334-'2001'!I17)</f>
        <v>953.22682469956</v>
      </c>
      <c r="J17" s="29">
        <f>SUM('2001'!K17-'2011'!K17)</f>
        <v>612</v>
      </c>
      <c r="K17" s="42">
        <f>SUM('2001'!K17/100*103.977033334-'2011'!K17)</f>
        <v>652.04872567338</v>
      </c>
    </row>
    <row r="18" spans="1:11" ht="12">
      <c r="A18" s="1" t="s">
        <v>18</v>
      </c>
      <c r="B18" s="29">
        <f>SUM('2011'!C18-'2001'!C18)</f>
        <v>503747</v>
      </c>
      <c r="C18" s="42">
        <f>SUM('2011'!C18/100*103.977033334-'2001'!C18)</f>
        <v>589331.0869936799</v>
      </c>
      <c r="D18" s="54">
        <f>SUM('2011'!E18-'2001'!E18)</f>
        <v>10525</v>
      </c>
      <c r="E18" s="42">
        <f>SUM('2011'!E18/100*103.977033334-'2001'!E18)</f>
        <v>14408.493509984313</v>
      </c>
      <c r="F18" s="29">
        <f>SUM('2011'!G18-'2001'!G18)</f>
        <v>-219</v>
      </c>
      <c r="G18" s="42">
        <f>SUM('2011'!G18/100*103.977033334-'2001'!G18)</f>
        <v>-159.2251889899801</v>
      </c>
      <c r="H18" s="29">
        <f>SUM('2011'!I18-'2001'!I18)</f>
        <v>2085</v>
      </c>
      <c r="I18" s="42">
        <f>SUM('2011'!I18/100*103.977033334-'2001'!I18)</f>
        <v>3589.1935475854843</v>
      </c>
      <c r="J18" s="29">
        <f>SUM('2001'!K18-'2011'!K18)</f>
        <v>-143</v>
      </c>
      <c r="K18" s="42">
        <f>SUM('2001'!K18/100*103.977033334-'2011'!K18)</f>
        <v>-106.57037466055999</v>
      </c>
    </row>
    <row r="19" spans="1:11" ht="12">
      <c r="A19" s="1" t="s">
        <v>19</v>
      </c>
      <c r="B19" s="29">
        <f>SUM('2011'!C19-'2001'!C19)</f>
        <v>193492</v>
      </c>
      <c r="C19" s="42">
        <f>SUM('2011'!C19/100*103.977033334-'2001'!C19)</f>
        <v>247295.9317843523</v>
      </c>
      <c r="D19" s="54">
        <f>SUM('2011'!E19-'2001'!E19)</f>
        <v>3230</v>
      </c>
      <c r="E19" s="42">
        <f>SUM('2011'!E19/100*103.977033334-'2001'!E19)</f>
        <v>6561.680134891823</v>
      </c>
      <c r="F19" s="29">
        <f>SUM('2011'!G19-'2001'!G19)</f>
        <v>122</v>
      </c>
      <c r="G19" s="42">
        <f>SUM('2011'!G19/100*103.977033334-'2001'!G19)</f>
        <v>129.23820066788</v>
      </c>
      <c r="H19" s="29">
        <f>SUM('2011'!I19-'2001'!I19)</f>
        <v>173</v>
      </c>
      <c r="I19" s="42">
        <f>SUM('2011'!I19/100*103.977033334-'2001'!I19)</f>
        <v>189.22629600272</v>
      </c>
      <c r="J19" s="29">
        <f>SUM('2001'!K19-'2011'!K19)</f>
        <v>30</v>
      </c>
      <c r="K19" s="42">
        <f>SUM('2001'!K19/100*103.977033334-'2011'!K19)</f>
        <v>36.840497334480006</v>
      </c>
    </row>
    <row r="20" spans="1:11" ht="12">
      <c r="A20" s="1" t="s">
        <v>20</v>
      </c>
      <c r="B20" s="29">
        <f>SUM('2011'!C20-'2001'!C20)</f>
        <v>45505</v>
      </c>
      <c r="C20" s="42">
        <f>SUM('2011'!C20/100*103.977033334-'2001'!C20)</f>
        <v>56412.33208116173</v>
      </c>
      <c r="D20" s="54">
        <f>SUM('2011'!E20-'2001'!E20)</f>
        <v>16844</v>
      </c>
      <c r="E20" s="42">
        <f>SUM('2011'!E20/100*103.977033334-'2001'!E20)</f>
        <v>20948.099549021295</v>
      </c>
      <c r="F20" s="29">
        <f>SUM('2011'!G20-'2001'!G20)</f>
        <v>325</v>
      </c>
      <c r="G20" s="42">
        <f>SUM('2011'!G20/100*103.977033334-'2001'!G20)</f>
        <v>486.8652566937999</v>
      </c>
      <c r="H20" s="29">
        <f>SUM('2011'!I20-'2001'!I20)</f>
        <v>24836</v>
      </c>
      <c r="I20" s="42">
        <f>SUM('2011'!I20/100*103.977033334-'2001'!I20)</f>
        <v>34035.23603454206</v>
      </c>
      <c r="J20" s="29">
        <f>SUM('2001'!K20-'2011'!K20)</f>
        <v>-743</v>
      </c>
      <c r="K20" s="42">
        <f>SUM('2001'!K20/100*103.977033334-'2011'!K20)</f>
        <v>-729.39854599772</v>
      </c>
    </row>
    <row r="21" spans="1:11" ht="12">
      <c r="A21" s="1" t="s">
        <v>21</v>
      </c>
      <c r="B21" s="29">
        <f>SUM('2011'!C21-'2001'!C21)</f>
        <v>237625</v>
      </c>
      <c r="C21" s="42">
        <f>SUM('2011'!C21/100*103.977033334-'2001'!C21)</f>
        <v>304021.37265946344</v>
      </c>
      <c r="D21" s="54">
        <f>SUM('2011'!E21-'2001'!E21)</f>
        <v>1735</v>
      </c>
      <c r="E21" s="42">
        <f>SUM('2011'!E21/100*103.977033334-'2001'!E21)</f>
        <v>4098.033896062778</v>
      </c>
      <c r="F21" s="29">
        <f>SUM('2011'!G21-'2001'!G21)</f>
        <v>30</v>
      </c>
      <c r="G21" s="42">
        <f>SUM('2011'!G21/100*103.977033334-'2001'!G21)</f>
        <v>34.21565533404001</v>
      </c>
      <c r="H21" s="29">
        <f>SUM('2011'!I21-'2001'!I21)</f>
        <v>37</v>
      </c>
      <c r="I21" s="42">
        <f>SUM('2011'!I21/100*103.977033334-'2001'!I21)</f>
        <v>41.77244000079999</v>
      </c>
      <c r="J21" s="29">
        <f>SUM('2001'!K21-'2011'!K21)</f>
        <v>140</v>
      </c>
      <c r="K21" s="42">
        <f>SUM('2001'!K21/100*103.977033334-'2011'!K21)</f>
        <v>147.55636333459998</v>
      </c>
    </row>
    <row r="22" spans="1:11" ht="12">
      <c r="A22" s="1" t="s">
        <v>22</v>
      </c>
      <c r="B22" s="29">
        <f>SUM('2011'!C22-'2001'!C22)</f>
        <v>526617</v>
      </c>
      <c r="C22" s="42">
        <f>SUM('2011'!C22/100*103.977033334-'2001'!C22)</f>
        <v>644573.820169773</v>
      </c>
      <c r="D22" s="54">
        <f>SUM('2011'!E22-'2001'!E22)</f>
        <v>4401</v>
      </c>
      <c r="E22" s="42">
        <f>SUM('2011'!E22/100*103.977033334-'2001'!E22)</f>
        <v>9990.362417936936</v>
      </c>
      <c r="F22" s="29">
        <f>SUM('2011'!G22-'2001'!G22)</f>
        <v>-126</v>
      </c>
      <c r="G22" s="42">
        <f>SUM('2011'!G22/100*103.977033334-'2001'!G22)</f>
        <v>-88.85450866044005</v>
      </c>
      <c r="H22" s="29">
        <f>SUM('2011'!I22-'2001'!I22)</f>
        <v>215</v>
      </c>
      <c r="I22" s="42">
        <f>SUM('2011'!I22/100*103.977033334-'2001'!I22)</f>
        <v>237.19184600372</v>
      </c>
      <c r="J22" s="29">
        <f>SUM('2001'!K22-'2011'!K22)</f>
        <v>268</v>
      </c>
      <c r="K22" s="42">
        <f>SUM('2001'!K22/100*103.977033334-'2011'!K22)</f>
        <v>282.63548266912</v>
      </c>
    </row>
    <row r="23" spans="1:11" ht="12">
      <c r="A23" s="1" t="s">
        <v>23</v>
      </c>
      <c r="B23" s="29">
        <f>SUM('2011'!C23-'2001'!C23)</f>
        <v>22333</v>
      </c>
      <c r="C23" s="42">
        <f>SUM('2011'!C23/100*103.977033334-'2001'!C23)</f>
        <v>30663.492873063107</v>
      </c>
      <c r="D23" s="54">
        <f>SUM('2011'!E23-'2001'!E23)</f>
        <v>3300</v>
      </c>
      <c r="E23" s="42">
        <f>SUM('2011'!E23/100*103.977033334-'2001'!E23)</f>
        <v>4502.813961534957</v>
      </c>
      <c r="F23" s="29">
        <f>SUM('2011'!G23-'2001'!G23)</f>
        <v>-118</v>
      </c>
      <c r="G23" s="42">
        <f>SUM('2011'!G23/100*103.977033334-'2001'!G23)</f>
        <v>226.53039772442025</v>
      </c>
      <c r="H23" s="29">
        <f>SUM('2011'!I23-'2001'!I23)</f>
        <v>62132</v>
      </c>
      <c r="I23" s="42">
        <f>SUM('2011'!I23/100*103.977033334-'2001'!I23)</f>
        <v>75933.81694164692</v>
      </c>
      <c r="J23" s="29">
        <f>SUM('2001'!K23-'2011'!K23)</f>
        <v>-150</v>
      </c>
      <c r="K23" s="42">
        <f>SUM('2001'!K23/100*103.977033334-'2011'!K23)</f>
        <v>-133.33623033054</v>
      </c>
    </row>
    <row r="24" spans="2:11" ht="12">
      <c r="B24" s="29"/>
      <c r="C24" s="42"/>
      <c r="D24" s="54"/>
      <c r="E24" s="42"/>
      <c r="F24" s="29"/>
      <c r="G24" s="42"/>
      <c r="H24" s="29"/>
      <c r="I24" s="42"/>
      <c r="J24" s="29"/>
      <c r="K24" s="42"/>
    </row>
    <row r="25" spans="1:11" ht="12">
      <c r="A25" s="1" t="s">
        <v>27</v>
      </c>
      <c r="B25" s="29">
        <f>SUM('2011'!C25-'2001'!C25)</f>
        <v>3379724</v>
      </c>
      <c r="C25" s="42">
        <f>SUM('2011'!C25/100*103.977033334-'2001'!C25)</f>
        <v>3833109.618028002</v>
      </c>
      <c r="D25" s="54">
        <f>SUM('2011'!E25-'2001'!E25)</f>
        <v>125155</v>
      </c>
      <c r="E25" s="42">
        <f>SUM('2011'!E25/100*103.977033334-'2001'!E25)</f>
        <v>147679.64415310917</v>
      </c>
      <c r="F25" s="29">
        <f>SUM('2011'!G25-'2001'!G25)</f>
        <v>20669</v>
      </c>
      <c r="G25" s="42">
        <f>SUM('2011'!G25/100*103.977033334-'2001'!G25)</f>
        <v>23137.305968413755</v>
      </c>
      <c r="H25" s="29">
        <f>SUM('2011'!I25-'2001'!I25)</f>
        <v>6702</v>
      </c>
      <c r="I25" s="42">
        <f>SUM('2011'!I25/100*103.977033334-'2001'!I25)</f>
        <v>7229.633012421778</v>
      </c>
      <c r="J25" s="29">
        <f>SUM('2001'!K25-'2011'!K25)</f>
        <v>-499</v>
      </c>
      <c r="K25" s="42">
        <f>SUM('2001'!K25/100*103.977033334-'2011'!K25)</f>
        <v>-432.0665289887802</v>
      </c>
    </row>
    <row r="26" spans="1:11" ht="12">
      <c r="A26" s="1" t="s">
        <v>28</v>
      </c>
      <c r="B26" s="29">
        <f>SUM('2011'!C26-'2001'!C26)</f>
        <v>154420</v>
      </c>
      <c r="C26" s="42">
        <f>SUM('2011'!C26/100*103.977033334-'2001'!C26)</f>
        <v>223267.73646587436</v>
      </c>
      <c r="D26" s="54">
        <f>SUM('2011'!E26-'2001'!E26)</f>
        <v>2012</v>
      </c>
      <c r="E26" s="42">
        <f>SUM('2011'!E26/100*103.977033334-'2001'!E26)</f>
        <v>9185.215943202435</v>
      </c>
      <c r="F26" s="29">
        <f>SUM('2011'!G26-'2001'!G26)</f>
        <v>-143</v>
      </c>
      <c r="G26" s="42">
        <f>SUM('2011'!G26/100*103.977033334-'2001'!G26)</f>
        <v>-106.0135899938</v>
      </c>
      <c r="H26" s="29">
        <f>SUM('2011'!I26-'2001'!I26)</f>
        <v>-7</v>
      </c>
      <c r="I26" s="42">
        <f>SUM('2011'!I26/100*103.977033334-'2001'!I26)</f>
        <v>-4.971712999659999</v>
      </c>
      <c r="J26" s="29">
        <f>SUM('2001'!K26-'2011'!K26)</f>
        <v>-217</v>
      </c>
      <c r="K26" s="42">
        <f>SUM('2001'!K26/100*103.977033334-'2011'!K26)</f>
        <v>-206.18246933152</v>
      </c>
    </row>
    <row r="27" spans="1:11" ht="12">
      <c r="A27" s="1" t="s">
        <v>29</v>
      </c>
      <c r="B27" s="29">
        <f>SUM('2011'!C27-'2001'!C27)</f>
        <v>1327440</v>
      </c>
      <c r="C27" s="42">
        <f>SUM('2011'!C27/100*103.977033334-'2001'!C27)</f>
        <v>1454720.2987256693</v>
      </c>
      <c r="D27" s="54">
        <f>SUM('2011'!E27-'2001'!E27)</f>
        <v>38904</v>
      </c>
      <c r="E27" s="42">
        <f>SUM('2011'!E27/100*103.977033334-'2001'!E27)</f>
        <v>45926.72500184388</v>
      </c>
      <c r="F27" s="29">
        <f>SUM('2011'!G27-'2001'!G27)</f>
        <v>3719</v>
      </c>
      <c r="G27" s="42">
        <f>SUM('2011'!G27/100*103.977033334-'2001'!G27)</f>
        <v>4667.244057825621</v>
      </c>
      <c r="H27" s="29">
        <f>SUM('2011'!I27-'2001'!I27)</f>
        <v>466</v>
      </c>
      <c r="I27" s="42">
        <f>SUM('2011'!I27/100*103.977033334-'2001'!I27)</f>
        <v>493.87900367134</v>
      </c>
      <c r="J27" s="29">
        <f>SUM('2001'!K27-'2011'!K27)</f>
        <v>-1492</v>
      </c>
      <c r="K27" s="42">
        <f>SUM('2001'!K27/100*103.977033334-'2011'!K27)</f>
        <v>-1455.7692263272602</v>
      </c>
    </row>
    <row r="28" spans="1:11" ht="12">
      <c r="A28" s="1" t="s">
        <v>30</v>
      </c>
      <c r="B28" s="29">
        <f>SUM('2011'!C28-'2001'!C28)</f>
        <v>25153</v>
      </c>
      <c r="C28" s="42">
        <f>SUM('2011'!C28/100*103.977033334-'2001'!C28)</f>
        <v>57172.69192703406</v>
      </c>
      <c r="D28" s="54">
        <f>SUM('2011'!E28-'2001'!E28)</f>
        <v>-17835</v>
      </c>
      <c r="E28" s="42">
        <f>SUM('2011'!E28/100*103.977033334-'2001'!E28)</f>
        <v>-3764.494686308026</v>
      </c>
      <c r="F28" s="29">
        <f>SUM('2011'!G28-'2001'!G28)</f>
        <v>-450</v>
      </c>
      <c r="G28" s="42">
        <f>SUM('2011'!G28/100*103.977033334-'2001'!G28)</f>
        <v>65.06558708633929</v>
      </c>
      <c r="H28" s="29">
        <f>SUM('2011'!I28-'2001'!I28)</f>
        <v>63</v>
      </c>
      <c r="I28" s="42">
        <f>SUM('2011'!I28/100*103.977033334-'2001'!I28)</f>
        <v>66.1816266672</v>
      </c>
      <c r="J28" s="29">
        <f>SUM('2001'!K28-'2011'!K28)</f>
        <v>-211</v>
      </c>
      <c r="K28" s="42">
        <f>SUM('2001'!K28/100*103.977033334-'2011'!K28)</f>
        <v>-200.50063199824</v>
      </c>
    </row>
    <row r="29" spans="1:11" ht="12">
      <c r="A29" s="1" t="s">
        <v>31</v>
      </c>
      <c r="B29" s="29">
        <f>SUM('2011'!C29-'2001'!C29)</f>
        <v>184496</v>
      </c>
      <c r="C29" s="42">
        <f>SUM('2011'!C29/100*103.977033334-'2001'!C29)</f>
        <v>274065.9891120144</v>
      </c>
      <c r="D29" s="54">
        <f>SUM('2011'!E29-'2001'!E29)</f>
        <v>1383</v>
      </c>
      <c r="E29" s="42">
        <f>SUM('2011'!E29/100*103.977033334-'2001'!E29)</f>
        <v>2927.361584258877</v>
      </c>
      <c r="F29" s="29">
        <f>SUM('2011'!G29-'2001'!G29)</f>
        <v>137</v>
      </c>
      <c r="G29" s="42">
        <f>SUM('2011'!G29/100*103.977033334-'2001'!G29)</f>
        <v>176.17377833989985</v>
      </c>
      <c r="H29" s="29">
        <f>SUM('2011'!I29-'2001'!I29)</f>
        <v>-51</v>
      </c>
      <c r="I29" s="42">
        <f>SUM('2011'!I29/100*103.977033334-'2001'!I29)</f>
        <v>-50.4034449999</v>
      </c>
      <c r="J29" s="29">
        <f>SUM('2001'!K29-'2011'!K29)</f>
        <v>500</v>
      </c>
      <c r="K29" s="42">
        <f>SUM('2001'!K29/100*103.977033334-'2011'!K29)</f>
        <v>546.1733570077399</v>
      </c>
    </row>
    <row r="30" spans="1:11" ht="12">
      <c r="A30" s="1" t="s">
        <v>32</v>
      </c>
      <c r="B30" s="29">
        <f>SUM('2011'!C30-'2001'!C30)</f>
        <v>319343</v>
      </c>
      <c r="C30" s="42">
        <f>SUM('2011'!C30/100*103.977033334-'2001'!C30)</f>
        <v>428791.23574401345</v>
      </c>
      <c r="D30" s="54">
        <f>SUM('2011'!E30-'2001'!E30)</f>
        <v>-1954</v>
      </c>
      <c r="E30" s="42">
        <f>SUM('2011'!E30/100*103.977033334-'2001'!E30)</f>
        <v>4351.109107056924</v>
      </c>
      <c r="F30" s="29">
        <f>SUM('2011'!G30-'2001'!G30)</f>
        <v>13</v>
      </c>
      <c r="G30" s="42">
        <f>SUM('2011'!G30/100*103.977033334-'2001'!G30)</f>
        <v>23.698219668460013</v>
      </c>
      <c r="H30" s="29">
        <f>SUM('2011'!I30-'2001'!I30)</f>
        <v>8</v>
      </c>
      <c r="I30" s="42">
        <f>SUM('2011'!I30/100*103.977033334-'2001'!I30)</f>
        <v>8.75563633346</v>
      </c>
      <c r="J30" s="29">
        <f>SUM('2001'!K30-'2011'!K30)</f>
        <v>457</v>
      </c>
      <c r="K30" s="42">
        <f>SUM('2001'!K30/100*103.977033334-'2011'!K30)</f>
        <v>517.8883803435401</v>
      </c>
    </row>
    <row r="31" spans="1:11" ht="12">
      <c r="A31" s="1" t="s">
        <v>33</v>
      </c>
      <c r="B31" s="29">
        <f>SUM('2011'!C31-'2001'!C31)</f>
        <v>22386</v>
      </c>
      <c r="C31" s="42">
        <f>SUM('2011'!C31/100*103.977033334-'2001'!C31)</f>
        <v>63098.96978082461</v>
      </c>
      <c r="D31" s="54">
        <f>SUM('2011'!E31-'2001'!E31)</f>
        <v>-1996</v>
      </c>
      <c r="E31" s="42">
        <f>SUM('2011'!E31/100*103.977033334-'2001'!E31)</f>
        <v>3615.4747232739755</v>
      </c>
      <c r="F31" s="29">
        <f>SUM('2011'!G31-'2001'!G31)</f>
        <v>-638</v>
      </c>
      <c r="G31" s="42">
        <f>SUM('2011'!G31/100*103.977033334-'2001'!G31)</f>
        <v>-594.61056632606</v>
      </c>
      <c r="H31" s="29">
        <f>SUM('2011'!I31-'2001'!I31)</f>
        <v>-3</v>
      </c>
      <c r="I31" s="42">
        <f>SUM('2011'!I31/100*103.977033334-'2001'!I31)</f>
        <v>-1.5682679997600033</v>
      </c>
      <c r="J31" s="29">
        <f>SUM('2001'!K31-'2011'!K31)</f>
        <v>146</v>
      </c>
      <c r="K31" s="42">
        <f>SUM('2001'!K31/100*103.977033334-'2011'!K31)</f>
        <v>152.84049733448</v>
      </c>
    </row>
    <row r="32" spans="1:11" ht="12">
      <c r="A32" s="1" t="s">
        <v>34</v>
      </c>
      <c r="B32" s="29">
        <f>SUM('2011'!C32-'2001'!C32)</f>
        <v>278383</v>
      </c>
      <c r="C32" s="42">
        <f>SUM('2011'!C32/100*103.977033334-'2001'!C32)</f>
        <v>328581.71129674814</v>
      </c>
      <c r="D32" s="54">
        <f>SUM('2011'!E32-'2001'!E32)</f>
        <v>-10243</v>
      </c>
      <c r="E32" s="42">
        <f>SUM('2011'!E32/100*103.977033334-'2001'!E32)</f>
        <v>-5069.078484132711</v>
      </c>
      <c r="F32" s="29">
        <f>SUM('2011'!G32-'2001'!G32)</f>
        <v>108</v>
      </c>
      <c r="G32" s="42">
        <f>SUM('2011'!G32/100*103.977033334-'2001'!G32)</f>
        <v>125.77733900297994</v>
      </c>
      <c r="H32" s="29">
        <f>SUM('2011'!I32-'2001'!I32)</f>
        <v>-335</v>
      </c>
      <c r="I32" s="42">
        <f>SUM('2011'!I32/100*103.977033334-'2001'!I32)</f>
        <v>-334.84091866664</v>
      </c>
      <c r="J32" s="29">
        <f>SUM('2001'!K32-'2011'!K32)</f>
        <v>5887</v>
      </c>
      <c r="K32" s="42">
        <f>SUM('2001'!K32/100*103.977033334-'2011'!K32)</f>
        <v>6125.34360770662</v>
      </c>
    </row>
    <row r="33" spans="1:11" ht="12">
      <c r="A33" s="1" t="s">
        <v>35</v>
      </c>
      <c r="B33" s="29">
        <f>SUM('2011'!C33-'2001'!C33)</f>
        <v>147826</v>
      </c>
      <c r="C33" s="42">
        <f>SUM('2011'!C33/100*103.977033334-'2001'!C33)</f>
        <v>200674.33021485875</v>
      </c>
      <c r="D33" s="54">
        <f>SUM('2011'!E33-'2001'!E33)</f>
        <v>3851</v>
      </c>
      <c r="E33" s="42">
        <f>SUM('2011'!E33/100*103.977033334-'2001'!E33)</f>
        <v>8410.867569097696</v>
      </c>
      <c r="F33" s="29">
        <f>SUM('2011'!G33-'2001'!G33)</f>
        <v>117</v>
      </c>
      <c r="G33" s="42">
        <f>SUM('2011'!G33/100*103.977033334-'2001'!G33)</f>
        <v>198.09170968026</v>
      </c>
      <c r="H33" s="29">
        <f>SUM('2011'!I33-'2001'!I33)</f>
        <v>-32</v>
      </c>
      <c r="I33" s="42">
        <f>SUM('2011'!I33/100*103.977033334-'2001'!I33)</f>
        <v>-29.17630633286001</v>
      </c>
      <c r="J33" s="29">
        <f>SUM('2001'!K33-'2011'!K33)</f>
        <v>74</v>
      </c>
      <c r="K33" s="42">
        <f>SUM('2001'!K33/100*103.977033334-'2011'!K33)</f>
        <v>79.20991366754001</v>
      </c>
    </row>
    <row r="34" spans="1:11" ht="12">
      <c r="A34" s="1" t="s">
        <v>36</v>
      </c>
      <c r="B34" s="29">
        <f>SUM('2011'!C34-'2001'!C34)</f>
        <v>605478</v>
      </c>
      <c r="C34" s="42">
        <f>SUM('2011'!C34/100*103.977033334-'2001'!C34)</f>
        <v>800164.4003783017</v>
      </c>
      <c r="D34" s="54">
        <f>SUM('2011'!E34-'2001'!E34)</f>
        <v>14891</v>
      </c>
      <c r="E34" s="42">
        <f>SUM('2011'!E34/100*103.977033334-'2001'!E34)</f>
        <v>22170.005029886845</v>
      </c>
      <c r="F34" s="29">
        <f>SUM('2011'!G34-'2001'!G34)</f>
        <v>447</v>
      </c>
      <c r="G34" s="42">
        <f>SUM('2011'!G34/100*103.977033334-'2001'!G34)</f>
        <v>1578.3069021896372</v>
      </c>
      <c r="H34" s="29">
        <f>SUM('2011'!I34-'2001'!I34)</f>
        <v>-214</v>
      </c>
      <c r="I34" s="42">
        <f>SUM('2011'!I34/100*103.977033334-'2001'!I34)</f>
        <v>-209.38664133256003</v>
      </c>
      <c r="J34" s="29">
        <f>SUM('2001'!K34-'2011'!K34)</f>
        <v>56</v>
      </c>
      <c r="K34" s="42">
        <f>SUM('2001'!K34/100*103.977033334-'2011'!K34)</f>
        <v>194.12236768981938</v>
      </c>
    </row>
    <row r="35" spans="1:11" ht="12">
      <c r="A35" s="1" t="s">
        <v>37</v>
      </c>
      <c r="B35" s="29">
        <f>SUM('2011'!C35-'2001'!C35)</f>
        <v>745169</v>
      </c>
      <c r="C35" s="42">
        <f>SUM('2011'!C35/100*103.977033334-'2001'!C35)</f>
        <v>856628.0237976834</v>
      </c>
      <c r="D35" s="54">
        <f>SUM('2011'!E35-'2001'!E35)</f>
        <v>28954</v>
      </c>
      <c r="E35" s="42">
        <f>SUM('2011'!E35/100*103.977033334-'2001'!E35)</f>
        <v>34685.10388596068</v>
      </c>
      <c r="F35" s="29">
        <f>SUM('2011'!G35-'2001'!G35)</f>
        <v>268</v>
      </c>
      <c r="G35" s="42">
        <f>SUM('2011'!G35/100*103.977033334-'2001'!G35)</f>
        <v>306.2988310064201</v>
      </c>
      <c r="H35" s="29">
        <f>SUM('2011'!I35-'2001'!I35)</f>
        <v>-7</v>
      </c>
      <c r="I35" s="42">
        <f>SUM('2011'!I35/100*103.977033334-'2001'!I35)</f>
        <v>8.033186002519983</v>
      </c>
      <c r="J35" s="29">
        <f>SUM('2001'!K35-'2011'!K35)</f>
        <v>115</v>
      </c>
      <c r="K35" s="42">
        <f>SUM('2001'!K35/100*103.977033334-'2011'!K35)</f>
        <v>127.68673633546001</v>
      </c>
    </row>
    <row r="36" spans="1:11" ht="12">
      <c r="A36" s="1" t="s">
        <v>38</v>
      </c>
      <c r="B36" s="29">
        <f>SUM('2011'!C36-'2001'!C36)</f>
        <v>317012</v>
      </c>
      <c r="C36" s="42">
        <f>SUM('2011'!C36/100*103.977033334-'2001'!C36)</f>
        <v>400483.128953659</v>
      </c>
      <c r="D36" s="54">
        <f>SUM('2011'!E36-'2001'!E36)</f>
        <v>12869</v>
      </c>
      <c r="E36" s="42">
        <f>SUM('2011'!E36/100*103.977033334-'2001'!E36)</f>
        <v>17870.875053838463</v>
      </c>
      <c r="F36" s="29">
        <f>SUM('2011'!G36-'2001'!G36)</f>
        <v>2</v>
      </c>
      <c r="G36" s="42">
        <f>SUM('2011'!G36/100*103.977033334-'2001'!G36)</f>
        <v>8.005320334339984</v>
      </c>
      <c r="H36" s="29">
        <f>SUM('2011'!I36-'2001'!I36)</f>
        <v>-17</v>
      </c>
      <c r="I36" s="42">
        <f>SUM('2011'!I36/100*103.977033334-'2001'!I36)</f>
        <v>-14.414928332900004</v>
      </c>
      <c r="J36" s="29">
        <f>SUM('2001'!K36-'2011'!K36)</f>
        <v>906</v>
      </c>
      <c r="K36" s="42">
        <f>SUM('2001'!K36/100*103.977033334-'2011'!K36)</f>
        <v>947.2020653402399</v>
      </c>
    </row>
    <row r="37" spans="1:11" ht="12">
      <c r="A37" s="1" t="s">
        <v>39</v>
      </c>
      <c r="B37" s="29">
        <f>SUM('2011'!C37-'2001'!C37)</f>
        <v>239198</v>
      </c>
      <c r="C37" s="42">
        <f>SUM('2011'!C37/100*103.977033334-'2001'!C37)</f>
        <v>318807.54889734485</v>
      </c>
      <c r="D37" s="54">
        <f>SUM('2011'!E37-'2001'!E37)</f>
        <v>3101</v>
      </c>
      <c r="E37" s="42">
        <f>SUM('2011'!E37/100*103.977033334-'2001'!E37)</f>
        <v>11350.56024471621</v>
      </c>
      <c r="F37" s="29">
        <f>SUM('2011'!G37-'2001'!G37)</f>
        <v>-705</v>
      </c>
      <c r="G37" s="42">
        <f>SUM('2011'!G37/100*103.977033334-'2001'!G37)</f>
        <v>18.820066788000986</v>
      </c>
      <c r="H37" s="29">
        <f>SUM('2011'!I37-'2001'!I37)</f>
        <v>-110</v>
      </c>
      <c r="I37" s="42">
        <f>SUM('2011'!I37/100*103.977033334-'2001'!I37)</f>
        <v>-107.85240199964</v>
      </c>
      <c r="J37" s="29">
        <f>SUM('2001'!K37-'2011'!K37)</f>
        <v>30</v>
      </c>
      <c r="K37" s="42">
        <f>SUM('2001'!K37/100*103.977033334-'2011'!K37)</f>
        <v>119.72187201503993</v>
      </c>
    </row>
    <row r="38" spans="1:11" ht="12">
      <c r="A38" s="1" t="s">
        <v>40</v>
      </c>
      <c r="B38" s="29">
        <f>SUM('2011'!C38-'2001'!C38)</f>
        <v>116939</v>
      </c>
      <c r="C38" s="42">
        <f>SUM('2011'!C38/100*103.977033334-'2001'!C38)</f>
        <v>154423.6129719502</v>
      </c>
      <c r="D38" s="54">
        <f>SUM('2011'!E38-'2001'!E38)</f>
        <v>-17916</v>
      </c>
      <c r="E38" s="42">
        <f>SUM('2011'!E38/100*103.977033334-'2001'!E38)</f>
        <v>-13661.608361286839</v>
      </c>
      <c r="F38" s="29">
        <f>SUM('2011'!G38-'2001'!G38)</f>
        <v>-611</v>
      </c>
      <c r="G38" s="42">
        <f>SUM('2011'!G38/100*103.977033334-'2001'!G38)</f>
        <v>-603.4834069987401</v>
      </c>
      <c r="H38" s="29">
        <f>SUM('2011'!I38-'2001'!I38)</f>
        <v>-36</v>
      </c>
      <c r="I38" s="42">
        <f>SUM('2011'!I38/100*103.977033334-'2001'!I38)</f>
        <v>-35.84091866664</v>
      </c>
      <c r="J38" s="29">
        <f>SUM('2001'!K38-'2011'!K38)</f>
        <v>504</v>
      </c>
      <c r="K38" s="42">
        <f>SUM('2001'!K38/100*103.977033334-'2011'!K38)</f>
        <v>527.38495600392</v>
      </c>
    </row>
    <row r="39" spans="1:11" ht="12">
      <c r="A39" s="1" t="s">
        <v>41</v>
      </c>
      <c r="B39" s="29">
        <f>SUM('2011'!C39-'2001'!C39)</f>
        <v>72717</v>
      </c>
      <c r="C39" s="42">
        <f>SUM('2011'!C39/100*103.977033334-'2001'!C39)</f>
        <v>117033.12221109541</v>
      </c>
      <c r="D39" s="54">
        <f>SUM('2011'!E39-'2001'!E39)</f>
        <v>839</v>
      </c>
      <c r="E39" s="42">
        <f>SUM('2011'!E39/100*103.977033334-'2001'!E39)</f>
        <v>2482.7078769422005</v>
      </c>
      <c r="F39" s="29">
        <f>SUM('2011'!G39-'2001'!G39)</f>
        <v>54</v>
      </c>
      <c r="G39" s="42">
        <f>SUM('2011'!G39/100*103.977033334-'2001'!G39)</f>
        <v>58.53381800075999</v>
      </c>
      <c r="H39" s="29">
        <f>SUM('2011'!I39-'2001'!I39)</f>
        <v>-5</v>
      </c>
      <c r="I39" s="42">
        <f>SUM('2011'!I39/100*103.977033334-'2001'!I39)</f>
        <v>-4.08528233318</v>
      </c>
      <c r="J39" s="29">
        <f>SUM('2001'!K39-'2011'!K39)</f>
        <v>81</v>
      </c>
      <c r="K39" s="42">
        <f>SUM('2001'!K39/100*103.977033334-'2011'!K39)</f>
        <v>86.44853566758002</v>
      </c>
    </row>
    <row r="40" spans="1:11" ht="12">
      <c r="A40" s="1" t="s">
        <v>42</v>
      </c>
      <c r="B40" s="29">
        <f>SUM('2011'!C40-'2001'!C40)</f>
        <v>78685</v>
      </c>
      <c r="C40" s="42">
        <f>SUM('2011'!C40/100*103.977033334-'2001'!C40)</f>
        <v>130924.08847842342</v>
      </c>
      <c r="D40" s="54">
        <f>SUM('2011'!E40-'2001'!E40)</f>
        <v>832</v>
      </c>
      <c r="E40" s="42">
        <f>SUM('2011'!E40/100*103.977033334-'2001'!E40)</f>
        <v>2221.7345282329625</v>
      </c>
      <c r="F40" s="29">
        <f>SUM('2011'!G40-'2001'!G40)</f>
        <v>-628</v>
      </c>
      <c r="G40" s="42">
        <f>SUM('2011'!G40/100*103.977033334-'2001'!G40)</f>
        <v>-282.5548846087604</v>
      </c>
      <c r="H40" s="29">
        <f>SUM('2011'!I40-'2001'!I40)</f>
        <v>-5</v>
      </c>
      <c r="I40" s="42">
        <f>SUM('2011'!I40/100*103.977033334-'2001'!I40)</f>
        <v>-3.6478086664399996</v>
      </c>
      <c r="J40" s="29">
        <f>SUM('2001'!K40-'2011'!K40)</f>
        <v>101</v>
      </c>
      <c r="K40" s="42">
        <f>SUM('2001'!K40/100*103.977033334-'2011'!K40)</f>
        <v>150.43452434161986</v>
      </c>
    </row>
    <row r="41" spans="1:11" ht="12">
      <c r="A41" s="1" t="s">
        <v>43</v>
      </c>
      <c r="B41" s="29">
        <f>SUM('2011'!C41-'2001'!C41)</f>
        <v>299659</v>
      </c>
      <c r="C41" s="42">
        <f>SUM('2011'!C41/100*103.977033334-'2001'!C41)</f>
        <v>432595.1571409507</v>
      </c>
      <c r="D41" s="54">
        <f>SUM('2011'!E41-'2001'!E41)</f>
        <v>12149</v>
      </c>
      <c r="E41" s="42">
        <f>SUM('2011'!E41/100*103.977033334-'2001'!E41)</f>
        <v>21941.927570641565</v>
      </c>
      <c r="F41" s="29">
        <f>SUM('2011'!G41-'2001'!G41)</f>
        <v>1305</v>
      </c>
      <c r="G41" s="42">
        <f>SUM('2011'!G41/100*103.977033334-'2001'!G41)</f>
        <v>1866.7559584275004</v>
      </c>
      <c r="H41" s="29">
        <f>SUM('2011'!I41-'2001'!I41)</f>
        <v>-10</v>
      </c>
      <c r="I41" s="42">
        <f>SUM('2011'!I41/100*103.977033334-'2001'!I41)</f>
        <v>-6.022966666000002</v>
      </c>
      <c r="J41" s="29">
        <f>SUM('2001'!K41-'2011'!K41)</f>
        <v>-1284</v>
      </c>
      <c r="K41" s="42">
        <f>SUM('2001'!K41/100*103.977033334-'2011'!K41)</f>
        <v>-1254.53018299506</v>
      </c>
    </row>
    <row r="42" spans="2:11" ht="12">
      <c r="B42" s="29"/>
      <c r="C42" s="42"/>
      <c r="D42" s="54"/>
      <c r="E42" s="42"/>
      <c r="F42" s="29"/>
      <c r="G42" s="42"/>
      <c r="H42" s="29"/>
      <c r="I42" s="42"/>
      <c r="J42" s="29"/>
      <c r="K42" s="42">
        <f>SUM('2001'!K42/100*103.977033334-'2011'!K42)</f>
        <v>0</v>
      </c>
    </row>
    <row r="43" spans="1:11" ht="12">
      <c r="A43" s="1" t="s">
        <v>80</v>
      </c>
      <c r="B43" s="29">
        <f>SUM('2011'!C43-'2001'!C43)</f>
        <v>-39269</v>
      </c>
      <c r="C43" s="42">
        <f>SUM('2011'!C43/100*103.977033334-'2001'!C43)</f>
        <v>8399.443148990627</v>
      </c>
      <c r="D43" s="54">
        <f>SUM('2011'!E43-'2001'!E43)</f>
        <v>-33553</v>
      </c>
      <c r="E43" s="42">
        <f>SUM('2011'!E43/100*103.977033334-'2001'!E43)</f>
        <v>-22780.25072686089</v>
      </c>
      <c r="F43" s="29">
        <f>SUM('2011'!G43-'2001'!G43)</f>
        <v>-146</v>
      </c>
      <c r="G43" s="42">
        <f>SUM('2011'!G43/100*103.977033334-'2001'!G43)</f>
        <v>97.19558837409932</v>
      </c>
      <c r="H43" s="29">
        <f>SUM('2011'!I43-'2001'!I43)</f>
        <v>-11</v>
      </c>
      <c r="I43" s="42">
        <f>SUM('2011'!I43/100*103.977033334-'2001'!I43)</f>
        <v>-9.289875666379999</v>
      </c>
      <c r="J43" s="29">
        <f>SUM('2001'!K43-'2011'!K43)</f>
        <v>-38</v>
      </c>
      <c r="K43" s="42">
        <f>SUM('2001'!K43/100*103.977033334-'2011'!K43)</f>
        <v>-21.018067663820034</v>
      </c>
    </row>
    <row r="44" spans="1:11" ht="12">
      <c r="A44" s="1" t="s">
        <v>44</v>
      </c>
      <c r="B44" s="29">
        <f>SUM('2011'!C44-'2001'!C44)</f>
        <v>120718</v>
      </c>
      <c r="C44" s="42">
        <f>SUM('2011'!C44/100*103.977033334-'2001'!C44)</f>
        <v>164478.49088400207</v>
      </c>
      <c r="D44" s="54">
        <f>SUM('2011'!E44-'2001'!E44)</f>
        <v>1014</v>
      </c>
      <c r="E44" s="42">
        <f>SUM('2011'!E44/100*103.977033334-'2001'!E44)</f>
        <v>2068.470618176758</v>
      </c>
      <c r="F44" s="29">
        <f>SUM('2011'!G44-'2001'!G44)</f>
        <v>-108</v>
      </c>
      <c r="G44" s="42">
        <f>SUM('2011'!G44/100*103.977033334-'2001'!G44)</f>
        <v>-44.64585898938003</v>
      </c>
      <c r="H44" s="29">
        <f>SUM('2011'!I44-'2001'!I44)</f>
        <v>-29</v>
      </c>
      <c r="I44" s="42">
        <f>SUM('2011'!I44/100*103.977033334-'2001'!I44)</f>
        <v>-28.125052666520002</v>
      </c>
      <c r="J44" s="29">
        <f>SUM('2001'!K44-'2011'!K44)</f>
        <v>-290</v>
      </c>
      <c r="K44" s="42">
        <f>SUM('2001'!K44/100*103.977033334-'2011'!K44)</f>
        <v>-279.42109133156</v>
      </c>
    </row>
    <row r="45" spans="1:11" ht="12">
      <c r="A45" s="1" t="s">
        <v>45</v>
      </c>
      <c r="B45" s="29">
        <f>SUM('2011'!C45-'2001'!C45)</f>
        <v>275189</v>
      </c>
      <c r="C45" s="42">
        <f>SUM('2011'!C45/100*103.977033334-'2001'!C45)</f>
        <v>372473.678143641</v>
      </c>
      <c r="D45" s="54">
        <f>SUM('2011'!E45-'2001'!E45)</f>
        <v>16343</v>
      </c>
      <c r="E45" s="42">
        <f>SUM('2011'!E45/100*103.977033334-'2001'!E45)</f>
        <v>28679.121076734562</v>
      </c>
      <c r="F45" s="29">
        <f>SUM('2011'!G45-'2001'!G45)</f>
        <v>445</v>
      </c>
      <c r="G45" s="42">
        <f>SUM('2011'!G45/100*103.977033334-'2001'!G45)</f>
        <v>665.9639720370405</v>
      </c>
      <c r="H45" s="29">
        <f>SUM('2011'!I45-'2001'!I45)</f>
        <v>33</v>
      </c>
      <c r="I45" s="42">
        <f>SUM('2011'!I45/100*103.977033334-'2001'!I45)</f>
        <v>37.454277334080004</v>
      </c>
      <c r="J45" s="29">
        <f>SUM('2001'!K45-'2011'!K45)</f>
        <v>-983</v>
      </c>
      <c r="K45" s="42">
        <f>SUM('2001'!K45/100*103.977033334-'2011'!K45)</f>
        <v>-921.3559833230001</v>
      </c>
    </row>
    <row r="46" spans="1:11" ht="12">
      <c r="A46" s="1" t="s">
        <v>46</v>
      </c>
      <c r="B46" s="29">
        <f>SUM('2011'!C46-'2001'!C46)</f>
        <v>185707</v>
      </c>
      <c r="C46" s="42">
        <f>SUM('2011'!C46/100*103.977033334-'2001'!C46)</f>
        <v>249382.72392600728</v>
      </c>
      <c r="D46" s="54">
        <f>SUM('2011'!E46-'2001'!E46)</f>
        <v>5072</v>
      </c>
      <c r="E46" s="42">
        <f>SUM('2011'!E46/100*103.977033334-'2001'!E46)</f>
        <v>11748.643561119185</v>
      </c>
      <c r="F46" s="29">
        <f>SUM('2011'!G46-'2001'!G46)</f>
        <v>140</v>
      </c>
      <c r="G46" s="42">
        <f>SUM('2011'!G46/100*103.977033334-'2001'!G46)</f>
        <v>178.77607500649992</v>
      </c>
      <c r="H46" s="29">
        <f>SUM('2011'!I46-'2001'!I46)</f>
        <v>-133</v>
      </c>
      <c r="I46" s="42">
        <f>SUM('2011'!I46/100*103.977033334-'2001'!I46)</f>
        <v>-131.88643066648</v>
      </c>
      <c r="J46" s="29">
        <f>SUM('2001'!K46-'2011'!K46)</f>
        <v>-1028</v>
      </c>
      <c r="K46" s="42">
        <f>SUM('2001'!K46/100*103.977033334-'2011'!K46)</f>
        <v>-1015.79050766462</v>
      </c>
    </row>
    <row r="47" spans="1:11" ht="12">
      <c r="A47" s="1" t="s">
        <v>47</v>
      </c>
      <c r="B47" s="29">
        <f>SUM('2011'!C47-'2001'!C47)</f>
        <v>-44370</v>
      </c>
      <c r="C47" s="42">
        <f>SUM('2011'!C47/100*103.977033334-'2001'!C47)</f>
        <v>26291.899991511833</v>
      </c>
      <c r="D47" s="54">
        <f>SUM('2011'!E47-'2001'!E47)</f>
        <v>-14966</v>
      </c>
      <c r="E47" s="42">
        <f>SUM('2011'!E47/100*103.977033334-'2001'!E47)</f>
        <v>5942.338035838213</v>
      </c>
      <c r="F47" s="29">
        <f>SUM('2011'!G47-'2001'!G47)</f>
        <v>14950</v>
      </c>
      <c r="G47" s="42">
        <f>SUM('2011'!G47/100*103.977033334-'2001'!G47)</f>
        <v>15556.060109768257</v>
      </c>
      <c r="H47" s="29">
        <f>SUM('2011'!I47-'2001'!I47)</f>
        <v>-15721</v>
      </c>
      <c r="I47" s="42">
        <f>SUM('2011'!I47/100*103.977033334-'2001'!I47)</f>
        <v>-15717.14227766602</v>
      </c>
      <c r="J47" s="29">
        <f>SUM('2001'!K47-'2011'!K47)</f>
        <v>337</v>
      </c>
      <c r="K47" s="42">
        <f>SUM('2001'!K47/100*103.977033334-'2011'!K47)</f>
        <v>378.8383906736799</v>
      </c>
    </row>
    <row r="48" spans="1:11" ht="12">
      <c r="A48" s="1" t="s">
        <v>48</v>
      </c>
      <c r="B48" s="29">
        <f>SUM('2011'!C48-'2001'!C48)</f>
        <v>206590</v>
      </c>
      <c r="C48" s="42">
        <f>SUM('2011'!C48/100*103.977033334-'2001'!C48)</f>
        <v>281705.9784739248</v>
      </c>
      <c r="D48" s="54">
        <f>SUM('2011'!E48-'2001'!E48)</f>
        <v>-449</v>
      </c>
      <c r="E48" s="42">
        <f>SUM('2011'!E48/100*103.977033334-'2001'!E48)</f>
        <v>1809.636771045276</v>
      </c>
      <c r="F48" s="29">
        <f>SUM('2011'!G48-'2001'!G48)</f>
        <v>158</v>
      </c>
      <c r="G48" s="42">
        <f>SUM('2011'!G48/100*103.977033334-'2001'!G48)</f>
        <v>166.9483250015</v>
      </c>
      <c r="H48" s="29">
        <f>SUM('2011'!I48-'2001'!I48)</f>
        <v>-242</v>
      </c>
      <c r="I48" s="42">
        <f>SUM('2011'!I48/100*103.977033334-'2001'!I48)</f>
        <v>-239.17630633286</v>
      </c>
      <c r="J48" s="29">
        <f>SUM('2001'!K48-'2011'!K48)</f>
        <v>-626</v>
      </c>
      <c r="K48" s="42">
        <f>SUM('2001'!K48/100*103.977033334-'2011'!K48)</f>
        <v>-610.8872733308001</v>
      </c>
    </row>
    <row r="49" spans="1:11" ht="12">
      <c r="A49" s="1" t="s">
        <v>49</v>
      </c>
      <c r="B49" s="29">
        <f>SUM('2011'!C49-'2001'!C49)</f>
        <v>88262</v>
      </c>
      <c r="C49" s="42">
        <f>SUM('2011'!C49/100*103.977033334-'2001'!C49)</f>
        <v>118216.97530135466</v>
      </c>
      <c r="D49" s="54">
        <f>SUM('2011'!E49-'2001'!E49)</f>
        <v>5893</v>
      </c>
      <c r="E49" s="42">
        <f>SUM('2011'!E49/100*103.977033334-'2001'!E49)</f>
        <v>12438.32192043052</v>
      </c>
      <c r="F49" s="29">
        <f>SUM('2011'!G49-'2001'!G49)</f>
        <v>51</v>
      </c>
      <c r="G49" s="42">
        <f>SUM('2011'!G49/100*103.977033334-'2001'!G49)</f>
        <v>66.62974100262</v>
      </c>
      <c r="H49" s="29">
        <f>SUM('2011'!I49-'2001'!I49)</f>
        <v>-15</v>
      </c>
      <c r="I49" s="42">
        <f>SUM('2011'!I49/100*103.977033334-'2001'!I49)</f>
        <v>-14.76137799996</v>
      </c>
      <c r="J49" s="29">
        <f>SUM('2001'!K49-'2011'!K49)</f>
        <v>83</v>
      </c>
      <c r="K49" s="42">
        <f>SUM('2001'!K49/100*103.977033334-'2011'!K49)</f>
        <v>95.96512866883995</v>
      </c>
    </row>
    <row r="50" spans="1:11" ht="12">
      <c r="A50" s="1" t="s">
        <v>50</v>
      </c>
      <c r="B50" s="29">
        <f>SUM('2011'!C50-'2001'!C50)</f>
        <v>63789</v>
      </c>
      <c r="C50" s="42">
        <f>SUM('2011'!C50/100*103.977033334-'2001'!C50)</f>
        <v>89271.88085793832</v>
      </c>
      <c r="D50" s="54">
        <f>SUM('2011'!E50-'2001'!E50)</f>
        <v>1091</v>
      </c>
      <c r="E50" s="42">
        <f>SUM('2011'!E50/100*103.977033334-'2001'!E50)</f>
        <v>1403.9925233858003</v>
      </c>
      <c r="F50" s="29">
        <f>SUM('2011'!G50-'2001'!G50)</f>
        <v>-762</v>
      </c>
      <c r="G50" s="42">
        <f>SUM('2011'!G50/100*103.977033334-'2001'!G50)</f>
        <v>-498.44200095582073</v>
      </c>
      <c r="H50" s="29">
        <f>SUM('2011'!I50-'2001'!I50)</f>
        <v>-7</v>
      </c>
      <c r="I50" s="42">
        <f>SUM('2011'!I50/100*103.977033334-'2001'!I50)</f>
        <v>-6.4432153332399995</v>
      </c>
      <c r="J50" s="29">
        <f>SUM('2001'!K50-'2011'!K50)</f>
        <v>155</v>
      </c>
      <c r="K50" s="42">
        <f>SUM('2001'!K50/100*103.977033334-'2011'!K50)</f>
        <v>166.33454500189998</v>
      </c>
    </row>
    <row r="51" spans="1:11" ht="12">
      <c r="A51" s="1" t="s">
        <v>51</v>
      </c>
      <c r="B51" s="29">
        <f>SUM('2011'!C51-'2001'!C51)</f>
        <v>36886</v>
      </c>
      <c r="C51" s="42">
        <f>SUM('2011'!C51/100*103.977033334-'2001'!C51)</f>
        <v>60214.800293243956</v>
      </c>
      <c r="D51" s="54">
        <f>SUM('2011'!E51-'2001'!E51)</f>
        <v>-13745</v>
      </c>
      <c r="E51" s="42">
        <f>SUM('2011'!E51/100*103.977033334-'2001'!E51)</f>
        <v>-8392.151754436025</v>
      </c>
      <c r="F51" s="29">
        <f>SUM('2011'!G51-'2001'!G51)</f>
        <v>72</v>
      </c>
      <c r="G51" s="42">
        <f>SUM('2011'!G51/100*103.977033334-'2001'!G51)</f>
        <v>82.26074600172001</v>
      </c>
      <c r="H51" s="29">
        <f>SUM('2011'!I51-'2001'!I51)</f>
        <v>-15</v>
      </c>
      <c r="I51" s="42">
        <f>SUM('2011'!I51/100*103.977033334-'2001'!I51)</f>
        <v>-14.76137799996</v>
      </c>
      <c r="J51" s="29">
        <f>SUM('2001'!K51-'2011'!K51)</f>
        <v>-23</v>
      </c>
      <c r="K51" s="42">
        <f>SUM('2001'!K51/100*103.977033334-'2011'!K51)</f>
        <v>-15.085703665339992</v>
      </c>
    </row>
    <row r="52" spans="1:11" ht="12">
      <c r="A52" s="1" t="s">
        <v>52</v>
      </c>
      <c r="B52" s="29">
        <f>SUM('2011'!C52-'2001'!C52)</f>
        <v>130563</v>
      </c>
      <c r="C52" s="42">
        <f>SUM('2011'!C52/100*103.977033334-'2001'!C52)</f>
        <v>195220.89207817172</v>
      </c>
      <c r="D52" s="54">
        <f>SUM('2011'!E52-'2001'!E52)</f>
        <v>-9172</v>
      </c>
      <c r="E52" s="42">
        <f>SUM('2011'!E52/100*103.977033334-'2001'!E52)</f>
        <v>4809.300456010329</v>
      </c>
      <c r="F52" s="29">
        <f>SUM('2011'!G52-'2001'!G52)</f>
        <v>-181</v>
      </c>
      <c r="G52" s="42">
        <f>SUM('2011'!G52/100*103.977033334-'2001'!G52)</f>
        <v>64.7011193745202</v>
      </c>
      <c r="H52" s="29">
        <f>SUM('2011'!I52-'2001'!I52)</f>
        <v>-211</v>
      </c>
      <c r="I52" s="42">
        <f>SUM('2011'!I52/100*103.977033334-'2001'!I52)</f>
        <v>-210.28413399988</v>
      </c>
      <c r="J52" s="29">
        <f>SUM('2001'!K52-'2011'!K52)</f>
        <v>-256</v>
      </c>
      <c r="K52" s="42">
        <f>SUM('2001'!K52/100*103.977033334-'2011'!K52)</f>
        <v>-169.53929531884023</v>
      </c>
    </row>
    <row r="53" spans="2:11" ht="12">
      <c r="B53" s="29"/>
      <c r="C53" s="42"/>
      <c r="D53" s="54"/>
      <c r="E53" s="42"/>
      <c r="F53" s="29"/>
      <c r="G53" s="42"/>
      <c r="H53" s="29"/>
      <c r="I53" s="42"/>
      <c r="J53" s="29"/>
      <c r="K53" s="42"/>
    </row>
    <row r="54" spans="1:11" ht="12">
      <c r="A54" s="1" t="s">
        <v>53</v>
      </c>
      <c r="B54" s="29">
        <f>SUM('2011'!C54-'2001'!C54)</f>
        <v>373296</v>
      </c>
      <c r="C54" s="42">
        <f>SUM('2011'!C54/100*103.977033334-'2001'!C54)</f>
        <v>500271.8568239515</v>
      </c>
      <c r="D54" s="54">
        <f>SUM('2011'!E54-'2001'!E54)</f>
        <v>13805</v>
      </c>
      <c r="E54" s="42">
        <f>SUM('2011'!E54/100*103.977033334-'2001'!E54)</f>
        <v>21971.1618557022</v>
      </c>
      <c r="F54" s="29">
        <f>SUM('2011'!G54-'2001'!G54)</f>
        <v>197</v>
      </c>
      <c r="G54" s="42">
        <f>SUM('2011'!G54/100*103.977033334-'2001'!G54)</f>
        <v>231.32179767242008</v>
      </c>
      <c r="H54" s="29">
        <f>SUM('2011'!I54-'2001'!I54)</f>
        <v>-182</v>
      </c>
      <c r="I54" s="42">
        <f>SUM('2011'!I54/100*103.977033334-'2001'!I54)</f>
        <v>-177.4264116659</v>
      </c>
      <c r="J54" s="29">
        <f>SUM('2001'!K54-'2011'!K54)</f>
        <v>-702</v>
      </c>
      <c r="K54" s="42">
        <f>SUM('2001'!K54/100*103.977033334-'2011'!K54)</f>
        <v>-656.9402123257801</v>
      </c>
    </row>
    <row r="55" spans="1:11" ht="12">
      <c r="A55" s="1" t="s">
        <v>54</v>
      </c>
      <c r="B55" s="29">
        <f>SUM('2011'!C55-'2001'!C55)</f>
        <v>214627</v>
      </c>
      <c r="C55" s="42">
        <f>SUM('2011'!C55/100*103.977033334-'2001'!C55)</f>
        <v>277112.1989974743</v>
      </c>
      <c r="D55" s="54">
        <f>SUM('2011'!E55-'2001'!E55)</f>
        <v>5793</v>
      </c>
      <c r="E55" s="42">
        <f>SUM('2011'!E55/100*103.977033334-'2001'!E55)</f>
        <v>8441.783741110674</v>
      </c>
      <c r="F55" s="29">
        <f>SUM('2011'!G55-'2001'!G55)</f>
        <v>1232</v>
      </c>
      <c r="G55" s="42">
        <f>SUM('2011'!G55/100*103.977033334-'2001'!G55)</f>
        <v>1459.6851583714997</v>
      </c>
      <c r="H55" s="29">
        <f>SUM('2011'!I55-'2001'!I55)</f>
        <v>-91</v>
      </c>
      <c r="I55" s="42">
        <f>SUM('2011'!I55/100*103.977033334-'2001'!I55)</f>
        <v>-90.72160766662</v>
      </c>
      <c r="J55" s="29">
        <f>SUM('2001'!K55-'2011'!K55)</f>
        <v>-638</v>
      </c>
      <c r="K55" s="42">
        <f>SUM('2001'!K55/100*103.977033334-'2011'!K55)</f>
        <v>-502.86040731068033</v>
      </c>
    </row>
    <row r="56" spans="1:11" ht="12">
      <c r="A56" s="1" t="s">
        <v>55</v>
      </c>
      <c r="B56" s="29">
        <f>SUM('2011'!C56-'2001'!C56)</f>
        <v>60911</v>
      </c>
      <c r="C56" s="42">
        <f>SUM('2011'!C56/100*103.977033334-'2001'!C56)</f>
        <v>93492.24903379497</v>
      </c>
      <c r="D56" s="54">
        <f>SUM('2011'!E56-'2001'!E56)</f>
        <v>4663</v>
      </c>
      <c r="E56" s="42">
        <f>SUM('2011'!E56/100*103.977033334-'2001'!E56)</f>
        <v>7872.3068192046485</v>
      </c>
      <c r="F56" s="29">
        <f>SUM('2011'!G56-'2001'!G56)</f>
        <v>107</v>
      </c>
      <c r="G56" s="42">
        <f>SUM('2011'!G56/100*103.977033334-'2001'!G56)</f>
        <v>298.77254736548</v>
      </c>
      <c r="H56" s="29">
        <f>SUM('2011'!I56-'2001'!I56)</f>
        <v>-56</v>
      </c>
      <c r="I56" s="42">
        <f>SUM('2011'!I56/100*103.977033334-'2001'!I56)</f>
        <v>-50.94916766582</v>
      </c>
      <c r="J56" s="29">
        <f>SUM('2001'!K56-'2011'!K56)</f>
        <v>-1447</v>
      </c>
      <c r="K56" s="42">
        <f>SUM('2001'!K56/100*103.977033334-'2011'!K56)</f>
        <v>-1151.0689496170608</v>
      </c>
    </row>
    <row r="57" spans="1:11" ht="12">
      <c r="A57" s="1" t="s">
        <v>56</v>
      </c>
      <c r="B57" s="29">
        <f>SUM('2011'!C57-'2001'!C57)</f>
        <v>187811</v>
      </c>
      <c r="C57" s="42">
        <f>SUM('2011'!C57/100*103.977033334-'2001'!C57)</f>
        <v>277311.23194733635</v>
      </c>
      <c r="D57" s="54">
        <f>SUM('2011'!E57-'2001'!E57)</f>
        <v>31323</v>
      </c>
      <c r="E57" s="42">
        <f>SUM('2011'!E57/100*103.977033334-'2001'!E57)</f>
        <v>42773.63460491947</v>
      </c>
      <c r="F57" s="29">
        <f>SUM('2011'!G57-'2001'!G57)</f>
        <v>4277</v>
      </c>
      <c r="G57" s="42">
        <f>SUM('2011'!G57/100*103.977033334-'2001'!G57)</f>
        <v>5016.330496790601</v>
      </c>
      <c r="H57" s="29">
        <f>SUM('2011'!I57-'2001'!I57)</f>
        <v>-234</v>
      </c>
      <c r="I57" s="42">
        <f>SUM('2011'!I57/100*103.977033334-'2001'!I57)</f>
        <v>-229.94342599932</v>
      </c>
      <c r="J57" s="29">
        <f>SUM('2001'!K57-'2011'!K57)</f>
        <v>14375</v>
      </c>
      <c r="K57" s="42">
        <f>SUM('2001'!K57/100*103.977033334-'2011'!K57)</f>
        <v>16661.555545049967</v>
      </c>
    </row>
    <row r="58" spans="1:11" ht="12">
      <c r="A58" s="1" t="s">
        <v>57</v>
      </c>
      <c r="B58" s="29">
        <f>SUM('2011'!C58-'2001'!C58)</f>
        <v>181285</v>
      </c>
      <c r="C58" s="42">
        <f>SUM('2011'!C58/100*103.977033334-'2001'!C58)</f>
        <v>244556.37894693948</v>
      </c>
      <c r="D58" s="54">
        <f>SUM('2011'!E58-'2001'!E58)</f>
        <v>2197</v>
      </c>
      <c r="E58" s="42">
        <f>SUM('2011'!E58/100*103.977033334-'2001'!E58)</f>
        <v>6323.052773024974</v>
      </c>
      <c r="F58" s="29">
        <f>SUM('2011'!G58-'2001'!G58)</f>
        <v>-228</v>
      </c>
      <c r="G58" s="42">
        <f>SUM('2011'!G58/100*103.977033334-'2001'!G58)</f>
        <v>92.31026472036137</v>
      </c>
      <c r="H58" s="29">
        <f>SUM('2011'!I58-'2001'!I58)</f>
        <v>-27</v>
      </c>
      <c r="I58" s="42">
        <f>SUM('2011'!I58/100*103.977033334-'2001'!I58)</f>
        <v>-26.72160766662</v>
      </c>
      <c r="J58" s="29">
        <f>SUM('2001'!K58-'2011'!K58)</f>
        <v>-2110</v>
      </c>
      <c r="K58" s="42">
        <f>SUM('2001'!K58/100*103.977033334-'2011'!K58)</f>
        <v>-2036.9816679877601</v>
      </c>
    </row>
    <row r="59" spans="1:11" ht="12">
      <c r="A59" s="1" t="s">
        <v>58</v>
      </c>
      <c r="B59" s="29">
        <f>SUM('2011'!C59-'2001'!C59)</f>
        <v>346542</v>
      </c>
      <c r="C59" s="42">
        <f>SUM('2011'!C59/100*103.977033334-'2001'!C59)</f>
        <v>443808.3837903049</v>
      </c>
      <c r="D59" s="54">
        <f>SUM('2011'!E59-'2001'!E59)</f>
        <v>-352</v>
      </c>
      <c r="E59" s="42">
        <f>SUM('2011'!E59/100*103.977033334-'2001'!E59)</f>
        <v>2570.602486156582</v>
      </c>
      <c r="F59" s="29">
        <f>SUM('2011'!G59-'2001'!G59)</f>
        <v>51</v>
      </c>
      <c r="G59" s="42">
        <f>SUM('2011'!G59/100*103.977033334-'2001'!G59)</f>
        <v>173.25400468715998</v>
      </c>
      <c r="H59" s="29">
        <f>SUM('2011'!I59-'2001'!I59)</f>
        <v>-35</v>
      </c>
      <c r="I59" s="42">
        <f>SUM('2011'!I59/100*103.977033334-'2001'!I59)</f>
        <v>-33.28987566638</v>
      </c>
      <c r="J59" s="29">
        <f>SUM('2001'!K59-'2011'!K59)</f>
        <v>-703</v>
      </c>
      <c r="K59" s="42">
        <f>SUM('2001'!K59/100*103.977033334-'2011'!K59)</f>
        <v>-696.2390433322</v>
      </c>
    </row>
    <row r="60" spans="1:11" ht="12">
      <c r="A60" s="1" t="s">
        <v>59</v>
      </c>
      <c r="B60" s="29">
        <f>SUM('2011'!C60-'2001'!C60)</f>
        <v>293492</v>
      </c>
      <c r="C60" s="42">
        <f>SUM('2011'!C60/100*103.977033334-'2001'!C60)</f>
        <v>390141.62546086777</v>
      </c>
      <c r="D60" s="54">
        <f>SUM('2011'!E60-'2001'!E60)</f>
        <v>9751</v>
      </c>
      <c r="E60" s="42">
        <f>SUM('2011'!E60/100*103.977033334-'2001'!E60)</f>
        <v>14618.650178815966</v>
      </c>
      <c r="F60" s="29">
        <f>SUM('2011'!G60-'2001'!G60)</f>
        <v>5065</v>
      </c>
      <c r="G60" s="42">
        <f>SUM('2011'!G60/100*103.977033334-'2001'!G60)</f>
        <v>6171.808376852201</v>
      </c>
      <c r="H60" s="29">
        <f>SUM('2011'!I60-'2001'!I60)</f>
        <v>-465</v>
      </c>
      <c r="I60" s="42">
        <f>SUM('2011'!I60/100*103.977033334-'2001'!I60)</f>
        <v>-459.67077533244003</v>
      </c>
      <c r="J60" s="29">
        <f>SUM('2001'!K60-'2011'!K60)</f>
        <v>-480</v>
      </c>
      <c r="K60" s="42">
        <f>SUM('2001'!K60/100*103.977033334-'2011'!K60)</f>
        <v>83.34677176110017</v>
      </c>
    </row>
    <row r="61" spans="1:11" ht="12">
      <c r="A61" s="1" t="s">
        <v>60</v>
      </c>
      <c r="B61" s="29">
        <f>SUM('2011'!C61-'2001'!C61)</f>
        <v>396797</v>
      </c>
      <c r="C61" s="42">
        <f>SUM('2011'!C61/100*103.977033334-'2001'!C61)</f>
        <v>514060.0267046564</v>
      </c>
      <c r="D61" s="54">
        <f>SUM('2011'!E61-'2001'!E61)</f>
        <v>6108</v>
      </c>
      <c r="E61" s="42">
        <f>SUM('2011'!E61/100*103.977033334-'2001'!E61)</f>
        <v>11974.680952316761</v>
      </c>
      <c r="F61" s="29">
        <f>SUM('2011'!G61-'2001'!G61)</f>
        <v>9</v>
      </c>
      <c r="G61" s="42">
        <f>SUM('2011'!G61/100*103.977033334-'2001'!G61)</f>
        <v>24.112726669199958</v>
      </c>
      <c r="H61" s="29">
        <f>SUM('2011'!I61-'2001'!I61)</f>
        <v>-46</v>
      </c>
      <c r="I61" s="42">
        <f>SUM('2011'!I61/100*103.977033334-'2001'!I61)</f>
        <v>-45.04551199984</v>
      </c>
      <c r="J61" s="29">
        <f>SUM('2001'!K61-'2011'!K61)</f>
        <v>-807</v>
      </c>
      <c r="K61" s="42">
        <f>SUM('2001'!K61/100*103.977033334-'2011'!K61)</f>
        <v>-796.6994836649401</v>
      </c>
    </row>
    <row r="62" spans="2:11" ht="12">
      <c r="B62" s="29"/>
      <c r="C62" s="42"/>
      <c r="D62" s="54"/>
      <c r="E62" s="42"/>
      <c r="F62" s="29"/>
      <c r="G62" s="42"/>
      <c r="H62" s="29"/>
      <c r="I62" s="42"/>
      <c r="J62" s="29"/>
      <c r="K62" s="42"/>
    </row>
    <row r="63" spans="1:11" ht="12">
      <c r="A63" s="1" t="s">
        <v>61</v>
      </c>
      <c r="B63" s="29">
        <f>SUM('2011'!C63-'2001'!C63)</f>
        <v>276223</v>
      </c>
      <c r="C63" s="42">
        <f>SUM('2011'!C63/100*103.977033334-'2001'!C63)</f>
        <v>369017.24957655463</v>
      </c>
      <c r="D63" s="54">
        <f>SUM('2011'!E63-'2001'!E63)</f>
        <v>61388</v>
      </c>
      <c r="E63" s="42">
        <f>SUM('2011'!E63/100*103.977033334-'2001'!E63)</f>
        <v>84586.55245155538</v>
      </c>
      <c r="F63" s="29">
        <f>SUM('2011'!G63-'2001'!G63)</f>
        <v>9492</v>
      </c>
      <c r="G63" s="42">
        <f>SUM('2011'!G63/100*103.977033334-'2001'!G63)</f>
        <v>10982.910256249917</v>
      </c>
      <c r="H63" s="29">
        <f>SUM('2011'!I63-'2001'!I63)</f>
        <v>-620</v>
      </c>
      <c r="I63" s="42">
        <f>SUM('2011'!I63/100*103.977033334-'2001'!I63)</f>
        <v>-601.18863233018</v>
      </c>
      <c r="J63" s="29">
        <f>SUM('2001'!K63-'2011'!K63)</f>
        <v>-795</v>
      </c>
      <c r="K63" s="42">
        <f>SUM('2001'!K63/100*103.977033334-'2011'!K63)</f>
        <v>589.2462222320391</v>
      </c>
    </row>
    <row r="64" spans="1:11" ht="12">
      <c r="A64" s="1" t="s">
        <v>62</v>
      </c>
      <c r="B64" s="29">
        <f>SUM('2011'!C64-'2001'!C64)</f>
        <v>227761</v>
      </c>
      <c r="C64" s="42">
        <f>SUM('2011'!C64/100*103.977033334-'2001'!C64)</f>
        <v>315476.0212243702</v>
      </c>
      <c r="D64" s="54">
        <f>SUM('2011'!E64-'2001'!E64)</f>
        <v>14283</v>
      </c>
      <c r="E64" s="42">
        <f>SUM('2011'!E64/100*103.977033334-'2001'!E64)</f>
        <v>20960.319656785985</v>
      </c>
      <c r="F64" s="29">
        <f>SUM('2011'!G64-'2001'!G64)</f>
        <v>711</v>
      </c>
      <c r="G64" s="42">
        <f>SUM('2011'!G64/100*103.977033334-'2001'!G64)</f>
        <v>827.1293733528</v>
      </c>
      <c r="H64" s="29">
        <f>SUM('2011'!I64-'2001'!I64)</f>
        <v>-254</v>
      </c>
      <c r="I64" s="42">
        <f>SUM('2011'!I64/100*103.977033334-'2001'!I64)</f>
        <v>-252.011483333</v>
      </c>
      <c r="J64" s="29">
        <f>SUM('2001'!K64-'2011'!K64)</f>
        <v>1427</v>
      </c>
      <c r="K64" s="42">
        <f>SUM('2001'!K64/100*103.977033334-'2011'!K64)</f>
        <v>1597.0579453618393</v>
      </c>
    </row>
    <row r="65" spans="1:11" ht="12">
      <c r="A65" s="1" t="s">
        <v>63</v>
      </c>
      <c r="B65" s="29">
        <f>SUM('2011'!C65-'2001'!C65)</f>
        <v>265899</v>
      </c>
      <c r="C65" s="42">
        <f>SUM('2011'!C65/100*103.977033334-'2001'!C65)</f>
        <v>342766.265102552</v>
      </c>
      <c r="D65" s="54">
        <f>SUM('2011'!E65-'2001'!E65)</f>
        <v>11857</v>
      </c>
      <c r="E65" s="42">
        <f>SUM('2011'!E65/100*103.977033334-'2001'!E65)</f>
        <v>17245.243842236552</v>
      </c>
      <c r="F65" s="29">
        <f>SUM('2011'!G65-'2001'!G65)</f>
        <v>-61</v>
      </c>
      <c r="G65" s="42">
        <f>SUM('2011'!G65/100*103.977033334-'2001'!G65)</f>
        <v>-56.90365566598</v>
      </c>
      <c r="H65" s="29">
        <f>SUM('2011'!I65-'2001'!I65)</f>
        <v>-116</v>
      </c>
      <c r="I65" s="42">
        <f>SUM('2011'!I65/100*103.977033334-'2001'!I65)</f>
        <v>-114.09102399968</v>
      </c>
      <c r="J65" s="29">
        <f>SUM('2001'!K65-'2011'!K65)</f>
        <v>379</v>
      </c>
      <c r="K65" s="42">
        <f>SUM('2001'!K65/100*103.977033334-'2011'!K65)</f>
        <v>428.2356726749201</v>
      </c>
    </row>
    <row r="66" spans="1:11" ht="12">
      <c r="A66" s="1" t="s">
        <v>64</v>
      </c>
      <c r="B66" s="29">
        <f>SUM('2011'!C66-'2001'!C66)</f>
        <v>139326</v>
      </c>
      <c r="C66" s="42">
        <f>SUM('2011'!C66/100*103.977033334-'2001'!C66)</f>
        <v>182298.32241787016</v>
      </c>
      <c r="D66" s="54">
        <f>SUM('2011'!E66-'2001'!E66)</f>
        <v>7838</v>
      </c>
      <c r="E66" s="42">
        <f>SUM('2011'!E66/100*103.977033334-'2001'!E66)</f>
        <v>14780.229847163719</v>
      </c>
      <c r="F66" s="29">
        <f>SUM('2011'!G66-'2001'!G66)</f>
        <v>-39</v>
      </c>
      <c r="G66" s="42">
        <f>SUM('2011'!G66/100*103.977033334-'2001'!G66)</f>
        <v>-14.262852662520004</v>
      </c>
      <c r="H66" s="29">
        <f>SUM('2011'!I66-'2001'!I66)</f>
        <v>-53</v>
      </c>
      <c r="I66" s="42">
        <f>SUM('2011'!I66/100*103.977033334-'2001'!I66)</f>
        <v>-52.8011483333</v>
      </c>
      <c r="J66" s="29">
        <f>SUM('2001'!K66-'2011'!K66)</f>
        <v>316</v>
      </c>
      <c r="K66" s="42">
        <f>SUM('2001'!K66/100*103.977033334-'2011'!K66)</f>
        <v>344.55509933811993</v>
      </c>
    </row>
    <row r="67" spans="1:11" ht="12">
      <c r="A67" s="1" t="s">
        <v>65</v>
      </c>
      <c r="B67" s="29">
        <f>SUM('2011'!C67-'2001'!C67)</f>
        <v>227002</v>
      </c>
      <c r="C67" s="42">
        <f>SUM('2011'!C67/100*103.977033334-'2001'!C67)</f>
        <v>288205.2023022594</v>
      </c>
      <c r="D67" s="54">
        <f>SUM('2011'!E67-'2001'!E67)</f>
        <v>35750</v>
      </c>
      <c r="E67" s="42">
        <f>SUM('2011'!E67/100*103.977033334-'2001'!E67)</f>
        <v>47418.01924695587</v>
      </c>
      <c r="F67" s="29">
        <f>SUM('2011'!G67-'2001'!G67)</f>
        <v>231</v>
      </c>
      <c r="G67" s="42">
        <f>SUM('2011'!G67/100*103.977033334-'2001'!G67)</f>
        <v>275.0655293407199</v>
      </c>
      <c r="H67" s="29">
        <f>SUM('2011'!I67-'2001'!I67)</f>
        <v>-102</v>
      </c>
      <c r="I67" s="42">
        <f>SUM('2011'!I67/100*103.977033334-'2001'!I67)</f>
        <v>-99.89217233298</v>
      </c>
      <c r="J67" s="29">
        <f>SUM('2001'!K67-'2011'!K67)</f>
        <v>340</v>
      </c>
      <c r="K67" s="42">
        <f>SUM('2001'!K67/100*103.977033334-'2011'!K67)</f>
        <v>384.10529967406</v>
      </c>
    </row>
    <row r="68" spans="1:11" ht="12">
      <c r="A68" s="1" t="s">
        <v>66</v>
      </c>
      <c r="B68" s="29">
        <f>SUM('2011'!C68-'2001'!C68)</f>
        <v>129736</v>
      </c>
      <c r="C68" s="42">
        <f>SUM('2011'!C68/100*103.977033334-'2001'!C68)</f>
        <v>162372.68887847092</v>
      </c>
      <c r="D68" s="54">
        <f>SUM('2011'!E68-'2001'!E68)</f>
        <v>21054</v>
      </c>
      <c r="E68" s="42">
        <f>SUM('2011'!E68/100*103.977033334-'2001'!E68)</f>
        <v>27552.63154908936</v>
      </c>
      <c r="F68" s="29">
        <f>SUM('2011'!G68-'2001'!G68)</f>
        <v>319</v>
      </c>
      <c r="G68" s="42">
        <f>SUM('2011'!G68/100*103.977033334-'2001'!G68)</f>
        <v>418.94284768342004</v>
      </c>
      <c r="H68" s="29">
        <f>SUM('2011'!I68-'2001'!I68)</f>
        <v>-21</v>
      </c>
      <c r="I68" s="42">
        <f>SUM('2011'!I68/100*103.977033334-'2001'!I68)</f>
        <v>-20.16482299986</v>
      </c>
      <c r="J68" s="29">
        <f>SUM('2001'!K68-'2011'!K68)</f>
        <v>-360</v>
      </c>
      <c r="K68" s="42">
        <f>SUM('2001'!K68/100*103.977033334-'2011'!K68)</f>
        <v>-331.48467099522</v>
      </c>
    </row>
    <row r="69" spans="1:11" ht="12">
      <c r="A69" s="1" t="s">
        <v>67</v>
      </c>
      <c r="B69" s="29">
        <f>SUM('2011'!C69-'2001'!C69)</f>
        <v>307473</v>
      </c>
      <c r="C69" s="42">
        <f>SUM('2011'!C69/100*103.977033334-'2001'!C69)</f>
        <v>411045.4076150283</v>
      </c>
      <c r="D69" s="54">
        <f>SUM('2011'!E69-'2001'!E69)</f>
        <v>28721</v>
      </c>
      <c r="E69" s="42">
        <f>SUM('2011'!E69/100*103.977033334-'2001'!E69)</f>
        <v>39008.9489097246</v>
      </c>
      <c r="F69" s="29">
        <f>SUM('2011'!G69-'2001'!G69)</f>
        <v>813</v>
      </c>
      <c r="G69" s="42">
        <f>SUM('2011'!G69/100*103.977033334-'2001'!G69)</f>
        <v>1075.2455780439595</v>
      </c>
      <c r="H69" s="29">
        <f>SUM('2011'!I69-'2001'!I69)</f>
        <v>-197</v>
      </c>
      <c r="I69" s="42">
        <f>SUM('2011'!I69/100*103.977033334-'2001'!I69)</f>
        <v>-122.90786898758006</v>
      </c>
      <c r="J69" s="29">
        <f>SUM('2001'!K69-'2011'!K69)</f>
        <v>-1835</v>
      </c>
      <c r="K69" s="42">
        <f>SUM('2001'!K69/100*103.977033334-'2011'!K69)</f>
        <v>-1522.92219428102</v>
      </c>
    </row>
    <row r="70" spans="1:11" ht="12">
      <c r="A70" s="1" t="s">
        <v>68</v>
      </c>
      <c r="B70" s="29">
        <f>SUM('2011'!C70-'2001'!C70)</f>
        <v>141922</v>
      </c>
      <c r="C70" s="42">
        <f>SUM('2011'!C70/100*103.977033334-'2001'!C70)</f>
        <v>184324.17491910793</v>
      </c>
      <c r="D70" s="54">
        <f>SUM('2011'!E70-'2001'!E70)</f>
        <v>30720</v>
      </c>
      <c r="E70" s="42">
        <f>SUM('2011'!E70/100*103.977033334-'2001'!E70)</f>
        <v>43025.85585306282</v>
      </c>
      <c r="F70" s="29">
        <f>SUM('2011'!G70-'2001'!G70)</f>
        <v>741</v>
      </c>
      <c r="G70" s="42">
        <f>SUM('2011'!G70/100*103.977033334-'2001'!G70)</f>
        <v>1055.0663223859792</v>
      </c>
      <c r="H70" s="29">
        <f>SUM('2011'!I70-'2001'!I70)</f>
        <v>132</v>
      </c>
      <c r="I70" s="42">
        <f>SUM('2011'!I70/100*103.977033334-'2001'!I70)</f>
        <v>142.45959766841997</v>
      </c>
      <c r="J70" s="29">
        <f>SUM('2001'!K70-'2011'!K70)</f>
        <v>-2151</v>
      </c>
      <c r="K70" s="42">
        <f>SUM('2001'!K70/100*103.977033334-'2011'!K70)</f>
        <v>-1986.6689826391203</v>
      </c>
    </row>
    <row r="71" spans="2:11" ht="12">
      <c r="B71" s="29"/>
      <c r="C71" s="42"/>
      <c r="D71" s="54"/>
      <c r="E71" s="42"/>
      <c r="F71" s="29"/>
      <c r="G71" s="42"/>
      <c r="H71" s="29"/>
      <c r="I71" s="42"/>
      <c r="J71" s="29"/>
      <c r="K71" s="42"/>
    </row>
    <row r="72" spans="1:11" ht="12">
      <c r="A72" s="1" t="s">
        <v>69</v>
      </c>
      <c r="B72" s="29">
        <f>SUM('2011'!C72-'2001'!C72)</f>
        <v>299282</v>
      </c>
      <c r="C72" s="42">
        <f>SUM('2011'!C72/100*103.977033334-'2001'!C72)</f>
        <v>368131.1284275411</v>
      </c>
      <c r="D72" s="54">
        <f>SUM('2011'!E72-'2001'!E72)</f>
        <v>31330</v>
      </c>
      <c r="E72" s="42">
        <f>SUM('2011'!E72/100*103.977033334-'2001'!E72)</f>
        <v>45345.34386134939</v>
      </c>
      <c r="F72" s="29">
        <f>SUM('2011'!G72-'2001'!G72)</f>
        <v>381</v>
      </c>
      <c r="G72" s="42">
        <f>SUM('2011'!G72/100*103.977033334-'2001'!G72)</f>
        <v>474.6193646823599</v>
      </c>
      <c r="H72" s="29">
        <f>SUM('2011'!I72-'2001'!I72)</f>
        <v>-5</v>
      </c>
      <c r="I72" s="42">
        <f>SUM('2011'!I72/100*103.977033334-'2001'!I72)</f>
        <v>5.061894335019986</v>
      </c>
      <c r="J72" s="29">
        <f>SUM('2001'!K72-'2011'!K72)</f>
        <v>-348</v>
      </c>
      <c r="K72" s="42">
        <f>SUM('2001'!K72/100*103.977033334-'2011'!K72)</f>
        <v>-249.72750631685994</v>
      </c>
    </row>
    <row r="73" spans="1:11" ht="12">
      <c r="A73" s="1" t="s">
        <v>70</v>
      </c>
      <c r="B73" s="29">
        <f>SUM('2011'!C73-'2001'!C73)</f>
        <v>255732</v>
      </c>
      <c r="C73" s="42">
        <f>SUM('2011'!C73/100*103.977033334-'2001'!C73)</f>
        <v>312435.9844915052</v>
      </c>
      <c r="D73" s="54">
        <f>SUM('2011'!E73-'2001'!E73)</f>
        <v>45123</v>
      </c>
      <c r="E73" s="42">
        <f>SUM('2011'!E73/100*103.977033334-'2001'!E73)</f>
        <v>63893.563307813136</v>
      </c>
      <c r="F73" s="29">
        <f>SUM('2011'!G73-'2001'!G73)</f>
        <v>1634</v>
      </c>
      <c r="G73" s="42">
        <f>SUM('2011'!G73/100*103.977033334-'2001'!G73)</f>
        <v>2244.474616768999</v>
      </c>
      <c r="H73" s="29">
        <f>SUM('2011'!I73-'2001'!I73)</f>
        <v>48</v>
      </c>
      <c r="I73" s="42">
        <f>SUM('2011'!I73/100*103.977033334-'2001'!I73)</f>
        <v>56.948325001499995</v>
      </c>
      <c r="J73" s="29">
        <f>SUM('2001'!K73-'2011'!K73)</f>
        <v>-4151</v>
      </c>
      <c r="K73" s="42">
        <f>SUM('2001'!K73/100*103.977033334-'2011'!K73)</f>
        <v>-4088.32195465616</v>
      </c>
    </row>
    <row r="74" spans="1:11" ht="12">
      <c r="A74" s="1" t="s">
        <v>71</v>
      </c>
      <c r="B74" s="29">
        <f>SUM('2011'!C74-'2001'!C74)</f>
        <v>429502</v>
      </c>
      <c r="C74" s="42">
        <f>SUM('2011'!C74/100*103.977033334-'2001'!C74)</f>
        <v>514790.8718092968</v>
      </c>
      <c r="D74" s="54">
        <f>SUM('2011'!E74-'2001'!E74)</f>
        <v>24611</v>
      </c>
      <c r="E74" s="42">
        <f>SUM('2011'!E74/100*103.977033334-'2001'!E74)</f>
        <v>37312.68998079584</v>
      </c>
      <c r="F74" s="29">
        <f>SUM('2011'!G74-'2001'!G74)</f>
        <v>2</v>
      </c>
      <c r="G74" s="42">
        <f>SUM('2011'!G74/100*103.977033334-'2001'!G74)</f>
        <v>115.14659835229986</v>
      </c>
      <c r="H74" s="29">
        <f>SUM('2011'!I74-'2001'!I74)</f>
        <v>-65</v>
      </c>
      <c r="I74" s="42">
        <f>SUM('2011'!I74/100*103.977033334-'2001'!I74)</f>
        <v>-62.17630633286001</v>
      </c>
      <c r="J74" s="29">
        <f>SUM('2001'!K74-'2011'!K74)</f>
        <v>-180</v>
      </c>
      <c r="K74" s="42">
        <f>SUM('2001'!K74/100*103.977033334-'2011'!K74)</f>
        <v>-141.78070966026007</v>
      </c>
    </row>
    <row r="75" spans="1:11" ht="12">
      <c r="A75" s="1" t="s">
        <v>72</v>
      </c>
      <c r="B75" s="29">
        <f>SUM('2011'!C75-'2001'!C75)</f>
        <v>815038</v>
      </c>
      <c r="C75" s="42">
        <f>SUM('2011'!C75/100*103.977033334-'2001'!C75)</f>
        <v>941538.1240965384</v>
      </c>
      <c r="D75" s="54">
        <f>SUM('2011'!E75-'2001'!E75)</f>
        <v>61589</v>
      </c>
      <c r="E75" s="42">
        <f>SUM('2011'!E75/100*103.977033334-'2001'!E75)</f>
        <v>71458.16729965436</v>
      </c>
      <c r="F75" s="29">
        <f>SUM('2011'!G75-'2001'!G75)</f>
        <v>616</v>
      </c>
      <c r="G75" s="42">
        <f>SUM('2011'!G75/100*103.977033334-'2001'!G75)</f>
        <v>713.3180056829797</v>
      </c>
      <c r="H75" s="29">
        <f>SUM('2011'!I75-'2001'!I75)</f>
        <v>295</v>
      </c>
      <c r="I75" s="42">
        <f>SUM('2011'!I75/100*103.977033334-'2001'!I75)</f>
        <v>320.73140567097994</v>
      </c>
      <c r="J75" s="29">
        <f>SUM('2001'!K75-'2011'!K75)</f>
        <v>-1084</v>
      </c>
      <c r="K75" s="42">
        <f>SUM('2001'!K75/100*103.977033334-'2011'!K75)</f>
        <v>-1040.6503366594</v>
      </c>
    </row>
    <row r="76" spans="2:11" ht="12">
      <c r="B76" s="8"/>
      <c r="C76" s="8"/>
      <c r="D76" s="44"/>
      <c r="E76" s="8"/>
      <c r="F76" s="8"/>
      <c r="G76" s="8"/>
      <c r="H76" s="8"/>
      <c r="I76" s="43"/>
      <c r="J76" s="8"/>
      <c r="K76" s="8"/>
    </row>
    <row r="77" spans="1:11" ht="24">
      <c r="A77" s="46" t="s">
        <v>106</v>
      </c>
      <c r="B77" s="28">
        <f>SUM('2011'!C77-'2001'!C77)</f>
        <v>19005008</v>
      </c>
      <c r="C77" s="40">
        <f>SUM('2011'!C78-'2001'!C77)</f>
        <v>24183299.551852405</v>
      </c>
      <c r="D77" s="47">
        <f>SUM('2011'!E77-'2001'!E77)</f>
        <v>659596</v>
      </c>
      <c r="E77" s="40">
        <f>SUM('2011'!E78-'2001'!E77)</f>
        <v>1148768.7957795989</v>
      </c>
      <c r="F77" s="28">
        <f>SUM('2011'!G77-'2001'!G77)</f>
        <v>73184</v>
      </c>
      <c r="G77" s="40">
        <f>SUM('2011'!G78-'2001'!G77)</f>
        <v>90961.69991306</v>
      </c>
      <c r="H77" s="28">
        <f>SUM('2011'!I77-'2001'!I77)</f>
        <v>99643</v>
      </c>
      <c r="I77" s="40">
        <f>SUM('2011'!I78-'2001'!I77)</f>
        <v>135027.50667513988</v>
      </c>
      <c r="J77" s="28">
        <f>SUM('2011'!K77-'2001'!K77)</f>
        <v>4737</v>
      </c>
      <c r="K77" s="40">
        <f>SUM('2011'!K78-'2001'!K77)</f>
        <v>12777.25032678002</v>
      </c>
    </row>
    <row r="78" spans="1:11" ht="12">
      <c r="A78" s="24"/>
      <c r="B78" s="40"/>
      <c r="C78" s="28"/>
      <c r="D78" s="45"/>
      <c r="E78" s="25"/>
      <c r="F78" s="25"/>
      <c r="G78" s="25"/>
      <c r="H78" s="19"/>
      <c r="I78" s="19"/>
      <c r="J78" s="25"/>
      <c r="K78" s="25"/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150" zoomScaleNormal="150" workbookViewId="0" topLeftCell="A4">
      <selection activeCell="D27" sqref="D27"/>
    </sheetView>
  </sheetViews>
  <sheetFormatPr defaultColWidth="11.421875" defaultRowHeight="12.75"/>
  <cols>
    <col min="1" max="1" width="9.00390625" style="0" customWidth="1"/>
    <col min="2" max="2" width="14.8515625" style="0" customWidth="1"/>
  </cols>
  <sheetData>
    <row r="1" spans="1:8" ht="12">
      <c r="A1" s="14" t="s">
        <v>74</v>
      </c>
      <c r="B1" s="8"/>
      <c r="C1" s="8"/>
      <c r="D1" s="8"/>
      <c r="E1" s="8"/>
      <c r="F1" s="8"/>
      <c r="G1" s="8"/>
      <c r="H1" s="8"/>
    </row>
    <row r="2" spans="1:8" ht="12">
      <c r="A2" s="14" t="s">
        <v>107</v>
      </c>
      <c r="B2" s="8"/>
      <c r="C2" s="8"/>
      <c r="D2" s="8"/>
      <c r="E2" s="8"/>
      <c r="F2" s="8"/>
      <c r="G2" s="8"/>
      <c r="H2" s="8"/>
    </row>
    <row r="3" spans="1:8" ht="12">
      <c r="A3" s="26" t="s">
        <v>103</v>
      </c>
      <c r="B3" s="8"/>
      <c r="C3" s="8"/>
      <c r="D3" s="8"/>
      <c r="E3" s="8"/>
      <c r="F3" s="8"/>
      <c r="G3" s="8"/>
      <c r="H3" s="8"/>
    </row>
    <row r="4" spans="1:8" ht="12">
      <c r="A4" s="26"/>
      <c r="B4" s="8"/>
      <c r="C4" s="8"/>
      <c r="D4" s="8"/>
      <c r="E4" s="8"/>
      <c r="F4" s="8"/>
      <c r="G4" s="8"/>
      <c r="H4" s="8"/>
    </row>
    <row r="5" spans="1:8" s="1" customFormat="1" ht="27" customHeight="1">
      <c r="A5" s="56" t="s">
        <v>84</v>
      </c>
      <c r="B5" s="57"/>
      <c r="C5" s="57"/>
      <c r="D5" s="57"/>
      <c r="E5" s="57"/>
      <c r="F5" s="14"/>
      <c r="G5" s="14"/>
      <c r="H5" s="14"/>
    </row>
    <row r="6" spans="1:8" ht="12">
      <c r="A6" s="14" t="s">
        <v>82</v>
      </c>
      <c r="B6" s="14" t="s">
        <v>83</v>
      </c>
      <c r="C6" s="8"/>
      <c r="D6" s="8"/>
      <c r="E6" s="8"/>
      <c r="F6" s="8"/>
      <c r="G6" s="8"/>
      <c r="H6" s="8"/>
    </row>
    <row r="7" spans="1:8" ht="12">
      <c r="A7" s="14">
        <v>2001</v>
      </c>
      <c r="B7" s="28">
        <f>'2001'!E77</f>
        <v>11640344</v>
      </c>
      <c r="C7" s="8"/>
      <c r="D7" s="8"/>
      <c r="E7" s="8"/>
      <c r="F7" s="8"/>
      <c r="G7" s="8"/>
      <c r="H7" s="8"/>
    </row>
    <row r="8" spans="1:8" ht="12">
      <c r="A8" s="8">
        <v>2002</v>
      </c>
      <c r="B8" s="29">
        <f aca="true" t="shared" si="0" ref="B8:B17">B7*1.0137</f>
        <v>11799816.7128</v>
      </c>
      <c r="C8" s="8"/>
      <c r="D8" s="8"/>
      <c r="E8" s="8"/>
      <c r="F8" s="8"/>
      <c r="G8" s="8"/>
      <c r="H8" s="8"/>
    </row>
    <row r="9" spans="1:8" ht="12">
      <c r="A9" s="8">
        <v>2003</v>
      </c>
      <c r="B9" s="29">
        <f t="shared" si="0"/>
        <v>11961474.20176536</v>
      </c>
      <c r="C9" s="8"/>
      <c r="D9" s="8"/>
      <c r="E9" s="8"/>
      <c r="F9" s="8"/>
      <c r="G9" s="8"/>
      <c r="H9" s="8"/>
    </row>
    <row r="10" spans="1:8" ht="12">
      <c r="A10" s="8">
        <v>2004</v>
      </c>
      <c r="B10" s="29">
        <f t="shared" si="0"/>
        <v>12125346.398329547</v>
      </c>
      <c r="C10" s="8"/>
      <c r="D10" s="8"/>
      <c r="E10" s="8"/>
      <c r="F10" s="8"/>
      <c r="G10" s="8"/>
      <c r="H10" s="8"/>
    </row>
    <row r="11" spans="1:8" ht="12">
      <c r="A11" s="8">
        <v>2005</v>
      </c>
      <c r="B11" s="29">
        <f t="shared" si="0"/>
        <v>12291463.643986663</v>
      </c>
      <c r="C11" s="8"/>
      <c r="D11" s="8"/>
      <c r="E11" s="8"/>
      <c r="F11" s="8"/>
      <c r="G11" s="8"/>
      <c r="H11" s="8"/>
    </row>
    <row r="12" spans="1:8" ht="12">
      <c r="A12" s="8">
        <v>2006</v>
      </c>
      <c r="B12" s="29">
        <f t="shared" si="0"/>
        <v>12459856.69590928</v>
      </c>
      <c r="C12" s="8"/>
      <c r="D12" s="8"/>
      <c r="E12" s="8"/>
      <c r="F12" s="8"/>
      <c r="G12" s="8"/>
      <c r="H12" s="8"/>
    </row>
    <row r="13" spans="1:8" ht="12">
      <c r="A13" s="8">
        <v>2007</v>
      </c>
      <c r="B13" s="29">
        <f t="shared" si="0"/>
        <v>12630556.732643237</v>
      </c>
      <c r="C13" s="8"/>
      <c r="D13" s="8"/>
      <c r="E13" s="8"/>
      <c r="F13" s="8"/>
      <c r="G13" s="8"/>
      <c r="H13" s="8"/>
    </row>
    <row r="14" spans="1:8" ht="12">
      <c r="A14" s="8">
        <v>2008</v>
      </c>
      <c r="B14" s="29">
        <f t="shared" si="0"/>
        <v>12803595.359880451</v>
      </c>
      <c r="C14" s="8"/>
      <c r="D14" s="8"/>
      <c r="E14" s="8"/>
      <c r="F14" s="8"/>
      <c r="G14" s="8"/>
      <c r="H14" s="8"/>
    </row>
    <row r="15" spans="1:8" ht="12">
      <c r="A15" s="8">
        <v>2009</v>
      </c>
      <c r="B15" s="29">
        <f t="shared" si="0"/>
        <v>12979004.616310814</v>
      </c>
      <c r="C15" s="8"/>
      <c r="D15" s="8"/>
      <c r="E15" s="8"/>
      <c r="F15" s="8"/>
      <c r="G15" s="8"/>
      <c r="H15" s="8"/>
    </row>
    <row r="16" spans="1:8" ht="12">
      <c r="A16" s="8">
        <v>2010</v>
      </c>
      <c r="B16" s="29">
        <f t="shared" si="0"/>
        <v>13156816.979554273</v>
      </c>
      <c r="C16" s="8"/>
      <c r="D16" s="8"/>
      <c r="E16" s="8"/>
      <c r="F16" s="8"/>
      <c r="G16" s="8"/>
      <c r="H16" s="8"/>
    </row>
    <row r="17" spans="1:8" ht="12">
      <c r="A17" s="14">
        <v>2011</v>
      </c>
      <c r="B17" s="28">
        <f t="shared" si="0"/>
        <v>13337065.372174168</v>
      </c>
      <c r="C17" s="8"/>
      <c r="D17" s="8"/>
      <c r="E17" s="8"/>
      <c r="F17" s="8"/>
      <c r="G17" s="8"/>
      <c r="H17" s="8"/>
    </row>
    <row r="18" spans="1:8" ht="24">
      <c r="A18" s="31" t="s">
        <v>85</v>
      </c>
      <c r="B18" s="30">
        <f>B17-B7</f>
        <v>1696721.372174168</v>
      </c>
      <c r="C18" s="8"/>
      <c r="D18" s="8"/>
      <c r="E18" s="8"/>
      <c r="F18" s="8"/>
      <c r="G18" s="8"/>
      <c r="H18" s="8"/>
    </row>
    <row r="19" spans="1:8" ht="12">
      <c r="A19" s="8"/>
      <c r="B19" s="8"/>
      <c r="C19" s="8"/>
      <c r="D19" s="8"/>
      <c r="E19" s="8"/>
      <c r="F19" s="8"/>
      <c r="G19" s="8"/>
      <c r="H19" s="8"/>
    </row>
    <row r="20" spans="1:8" ht="12">
      <c r="A20" s="14" t="s">
        <v>89</v>
      </c>
      <c r="B20" s="8"/>
      <c r="C20" s="8"/>
      <c r="D20" s="8"/>
      <c r="E20" s="8"/>
      <c r="F20" s="8"/>
      <c r="G20" s="8"/>
      <c r="H20" s="8"/>
    </row>
    <row r="21" spans="1:8" ht="36">
      <c r="A21" s="31" t="s">
        <v>86</v>
      </c>
      <c r="B21" s="28">
        <f>SUM('Comparison 2001 &amp; 2011'!E77)</f>
        <v>1148768.7957795989</v>
      </c>
      <c r="C21" s="8"/>
      <c r="D21" s="8"/>
      <c r="E21" s="34" t="s">
        <v>90</v>
      </c>
      <c r="F21" s="36">
        <f>SUM('Comparison 2001 &amp; 2011'!D77)</f>
        <v>659596</v>
      </c>
      <c r="G21" s="8"/>
      <c r="H21" s="8"/>
    </row>
    <row r="22" spans="1:8" ht="12">
      <c r="A22" s="8"/>
      <c r="B22" s="8"/>
      <c r="C22" s="8"/>
      <c r="D22" s="8"/>
      <c r="E22" s="35"/>
      <c r="F22" s="35"/>
      <c r="G22" s="8"/>
      <c r="H22" s="8"/>
    </row>
    <row r="23" spans="1:8" ht="12">
      <c r="A23" s="14" t="s">
        <v>88</v>
      </c>
      <c r="B23" s="14"/>
      <c r="C23" s="14"/>
      <c r="D23" s="8"/>
      <c r="E23" s="35"/>
      <c r="F23" s="35"/>
      <c r="G23" s="8"/>
      <c r="H23" s="8"/>
    </row>
    <row r="24" spans="1:8" ht="12">
      <c r="A24" s="27" t="s">
        <v>91</v>
      </c>
      <c r="B24" s="32">
        <f>B18</f>
        <v>1696721.372174168</v>
      </c>
      <c r="C24" s="8"/>
      <c r="D24" s="8"/>
      <c r="E24" s="35"/>
      <c r="F24" s="36">
        <f>B18</f>
        <v>1696721.372174168</v>
      </c>
      <c r="G24" s="8"/>
      <c r="H24" s="8"/>
    </row>
    <row r="25" spans="1:8" ht="12">
      <c r="A25" s="27" t="s">
        <v>92</v>
      </c>
      <c r="B25" s="32">
        <f>B21</f>
        <v>1148768.7957795989</v>
      </c>
      <c r="C25" s="8"/>
      <c r="D25" s="8"/>
      <c r="E25" s="35"/>
      <c r="F25" s="36">
        <f>F21</f>
        <v>659596</v>
      </c>
      <c r="G25" s="8"/>
      <c r="H25" s="8"/>
    </row>
    <row r="26" spans="1:8" ht="12">
      <c r="A26" s="14" t="s">
        <v>87</v>
      </c>
      <c r="B26" s="33">
        <f>B25-B24</f>
        <v>-547952.5763945691</v>
      </c>
      <c r="C26" s="8"/>
      <c r="D26" s="8"/>
      <c r="E26" s="35"/>
      <c r="F26" s="37">
        <f>F25-F24</f>
        <v>-1037125.372174168</v>
      </c>
      <c r="G26" s="8"/>
      <c r="H26" s="8"/>
    </row>
    <row r="27" spans="1:8" ht="12">
      <c r="A27" s="8"/>
      <c r="B27" s="8"/>
      <c r="C27" s="8"/>
      <c r="D27" s="8"/>
      <c r="E27" s="8"/>
      <c r="F27" s="8"/>
      <c r="G27" s="8"/>
      <c r="H27" s="8"/>
    </row>
    <row r="28" spans="1:8" ht="12">
      <c r="A28" s="8"/>
      <c r="B28" s="8"/>
      <c r="C28" s="8"/>
      <c r="D28" s="8"/>
      <c r="E28" s="8"/>
      <c r="F28" s="8"/>
      <c r="G28" s="8"/>
      <c r="H28" s="8"/>
    </row>
  </sheetData>
  <sheetProtection/>
  <mergeCells count="1">
    <mergeCell ref="A5:E5"/>
  </mergeCells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2013-03-22T13:29:27Z</dcterms:created>
  <dcterms:modified xsi:type="dcterms:W3CDTF">2014-04-17T13:58:59Z</dcterms:modified>
  <cp:category/>
  <cp:version/>
  <cp:contentType/>
  <cp:contentStatus/>
</cp:coreProperties>
</file>